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hidePivotFieldList="1"/>
  <mc:AlternateContent xmlns:mc="http://schemas.openxmlformats.org/markup-compatibility/2006">
    <mc:Choice Requires="x15">
      <x15ac:absPath xmlns:x15ac="http://schemas.microsoft.com/office/spreadsheetml/2010/11/ac" url="E:\farma\Documentos HD\GPROR\arquivos para publicação\"/>
    </mc:Choice>
  </mc:AlternateContent>
  <xr:revisionPtr revIDLastSave="0" documentId="13_ncr:1_{600128D9-C190-40BD-BEA8-4904B4BB3311}" xr6:coauthVersionLast="47" xr6:coauthVersionMax="47" xr10:uidLastSave="{00000000-0000-0000-0000-000000000000}"/>
  <bookViews>
    <workbookView xWindow="-120" yWindow="-120" windowWidth="20730" windowHeight="11160" tabRatio="791" xr2:uid="{00000000-000D-0000-FFFF-FFFF00000000}"/>
  </bookViews>
  <sheets>
    <sheet name="Contribuições por pessoa" sheetId="7" r:id="rId1"/>
    <sheet name="Dados Dash" sheetId="19" state="hidden" r:id="rId2"/>
    <sheet name="Lista suspensa" sheetId="12" state="hidden" r:id="rId3"/>
    <sheet name="Planilha2" sheetId="4" state="hidden" r:id="rId4"/>
  </sheets>
  <definedNames>
    <definedName name="_xlnm._FilterDatabase" localSheetId="0" hidden="1">'Contribuições por pessoa'!$A$2:$AD$6</definedName>
    <definedName name="Contrib">#REF!</definedName>
    <definedName name="Contribuiçõ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19" l="1"/>
  <c r="C67" i="19"/>
  <c r="B67" i="19"/>
  <c r="D66" i="19"/>
  <c r="C66" i="19"/>
  <c r="B66" i="19"/>
  <c r="D65" i="19"/>
  <c r="C65" i="19"/>
  <c r="B65" i="19"/>
  <c r="D64" i="19"/>
  <c r="C64" i="19"/>
  <c r="B64" i="19"/>
  <c r="D63" i="19"/>
  <c r="C63" i="19"/>
  <c r="B63" i="19"/>
  <c r="D62" i="19"/>
  <c r="C62" i="19"/>
  <c r="B62" i="19"/>
  <c r="D61" i="19"/>
  <c r="C61" i="19"/>
  <c r="B61" i="19"/>
  <c r="D60" i="19"/>
  <c r="C60" i="19"/>
  <c r="B60" i="19"/>
  <c r="D59" i="19"/>
  <c r="C59" i="19"/>
  <c r="B59" i="19"/>
  <c r="B52" i="19"/>
  <c r="B51" i="19"/>
  <c r="B50" i="19"/>
  <c r="C45" i="19"/>
  <c r="B45" i="19"/>
  <c r="C44" i="19"/>
  <c r="B44" i="19"/>
  <c r="C43" i="19"/>
  <c r="B43" i="19"/>
  <c r="C42" i="19"/>
  <c r="B42" i="19"/>
  <c r="C41" i="19"/>
  <c r="B41" i="19"/>
  <c r="C40" i="19"/>
  <c r="B40" i="19"/>
  <c r="C39" i="19"/>
  <c r="B39" i="19"/>
  <c r="C38" i="19"/>
  <c r="B38" i="19"/>
  <c r="C37" i="19"/>
  <c r="B37" i="19"/>
  <c r="B25" i="19"/>
  <c r="B24" i="19"/>
  <c r="B4" i="19"/>
  <c r="B3" i="19"/>
  <c r="B31" i="19"/>
  <c r="B30" i="19"/>
  <c r="B13" i="19"/>
  <c r="B21" i="19"/>
  <c r="B20" i="19"/>
  <c r="B19" i="19"/>
  <c r="B18" i="19"/>
  <c r="B17" i="19"/>
  <c r="B16" i="19"/>
  <c r="B15" i="19"/>
  <c r="B14" i="19"/>
  <c r="B10" i="19"/>
  <c r="B9" i="19"/>
  <c r="D45" i="19" l="1"/>
  <c r="D44" i="19"/>
  <c r="D43" i="19"/>
  <c r="D42" i="19"/>
  <c r="D41" i="19"/>
  <c r="D40" i="19"/>
  <c r="D39" i="19"/>
  <c r="D38" i="19"/>
  <c r="D37" i="19"/>
  <c r="B32" i="19"/>
  <c r="D50" i="19" l="1"/>
  <c r="C32" i="19"/>
  <c r="D32" i="19"/>
  <c r="C5" i="19" l="1"/>
  <c r="D52" i="19" l="1"/>
  <c r="D51" i="19"/>
  <c r="D30" i="19" l="1"/>
  <c r="D31" i="19"/>
  <c r="C30" i="19"/>
  <c r="C31" i="19"/>
  <c r="B26" i="19"/>
  <c r="C24" i="19" s="1"/>
  <c r="C51" i="19"/>
  <c r="C52" i="19"/>
  <c r="C50" i="19"/>
  <c r="B5" i="19"/>
  <c r="C16" i="19" s="1"/>
  <c r="C14" i="19" l="1"/>
  <c r="C25" i="19"/>
  <c r="C10" i="19"/>
  <c r="C15" i="19"/>
  <c r="C18" i="19"/>
  <c r="C17" i="19"/>
  <c r="C21" i="19"/>
  <c r="C9" i="19"/>
  <c r="C13" i="19"/>
  <c r="C20" i="19"/>
  <c r="C19" i="19"/>
</calcChain>
</file>

<file path=xl/sharedStrings.xml><?xml version="1.0" encoding="utf-8"?>
<sst xmlns="http://schemas.openxmlformats.org/spreadsheetml/2006/main" count="403" uniqueCount="275">
  <si>
    <t>Total</t>
  </si>
  <si>
    <t>Posicionamento da Anvisa</t>
  </si>
  <si>
    <t>Sindusfarma - Sindicato da Indústria de Produtos Farmacêuticos</t>
  </si>
  <si>
    <t>Entidade representativa de empresas ou Instituições do setor regulado pela Anvisa</t>
  </si>
  <si>
    <t>Current text: "…see UC Q10, Section II.E.1)."  ICH Q10 does not include a section II.E1.  It is unclear to what this reference is intended to point.  Correct cross-reference to ICH Q10.</t>
  </si>
  <si>
    <t>Current text: "Recognized or other quality risk management tools…"
It is unclear what is mean by a recognized risk management tool.  Based on lines 230-233, it appears this is intended to refer to the list starting at line 234 and the quality risk management tools also discussed in Appendix I.  Additional clarity would help the reader make that connection.</t>
  </si>
  <si>
    <t>Proposed text: "Recognized (see Annex I) or other quality risk management tools…"</t>
  </si>
  <si>
    <t>"Current text: ""It is important also to ensure the integrity of the data that are used for risk-based decision making.""
Data used in decision making should also be scientifically valid."</t>
  </si>
  <si>
    <t>Proposed text: It is important also to ensure the integrity and scientific validity of the data that are used for risk-based decision making.</t>
  </si>
  <si>
    <t>"Current text: ""Quality/manufacturing issues, including non-compliance with Good Manufacturing Practice (GMP), are a frequent cause of product availability issues (e.g., product shortages).""
We would argue that product availability issued are infrequent, but when they occur, they may, in some cases, be due to quality issues.  We recommend restructuring this sentence."</t>
  </si>
  <si>
    <t>Proposed text: "Product availability issues (e.g., product shortages) can arise as a consequence of quality/manufacturing issues, including non-compliance with Good Manufacturing Practice (GMP)."</t>
  </si>
  <si>
    <t>"Current text: ""Risks to supply can be reduced by addressing these factors, as well as through use of modern technology, such as digitalization, automation,…""
We recommend adding 'in some cases' as digitization and automation do not necessarily reduce risk and in some cases (as noted in lines 40-43) can introduce their own risk management challenges. "</t>
  </si>
  <si>
    <t>Proposed text: "Risks to supply can in some cases be reduced by addressing these factors, as well as through use of modern technology, such as digitalization, automation,…"</t>
  </si>
  <si>
    <t>INTERFARMA - Associação da Indústria Farmacêutica de Pesquisa</t>
  </si>
  <si>
    <t>change Chapter 5 to Section 5 throughout</t>
  </si>
  <si>
    <t>Level of detail noted in lines 398-420 is redundant with lines 828 to 855</t>
  </si>
  <si>
    <t>delete all lines from 398 to 420 and refer to Annex II.9 on line 397</t>
  </si>
  <si>
    <t>Examples of how differing levels of criticality is determined in terms of "outsourced activities and suppliers" would be helpful. Difference between outsourced WIP vs. Raw Materials vs. QC Test lab contracts. Clarify whether this applies to CMOs explicitly. Could be done in ICH training material vs. language addition in document.</t>
  </si>
  <si>
    <t>Please consioder to provide examples of how Work-In-Progress Materials vs. Raw Materials vs. Contracted services or service labs vs. CMOs would have quality risk management applied to "outsourced activities and suppliers scope" in document</t>
  </si>
  <si>
    <t>Please consider to cross reference ICHQ12</t>
  </si>
  <si>
    <t>add “in accordance to ICHQ12</t>
  </si>
  <si>
    <t>Update title to “QRM as contributing to shortage prevention or product availability”</t>
  </si>
  <si>
    <t>Comment: The words “Prime importance” is not clear</t>
  </si>
  <si>
    <t>Clarify or remove it</t>
  </si>
  <si>
    <t>make the sentence clearer</t>
  </si>
  <si>
    <t>risk to Product(medicinal) quality and availability</t>
  </si>
  <si>
    <t>Medical Devices and ISO are out of scope?</t>
  </si>
  <si>
    <t>Please clarify whether Medical Devices and ISO are out of scope or not.</t>
  </si>
  <si>
    <t>When choosing the level of effort, formality and documentation, the level of risk is an assumption.</t>
  </si>
  <si>
    <t>Please consider to change the text as follows "… should be commensurate with the level of assumed risk."</t>
  </si>
  <si>
    <t>of risks to the quality of the drug(medicinal) and availability of the drug?</t>
  </si>
  <si>
    <t>Consider word choice change from "poorly designed" to more descriptive language of what constitutes a poorly designed system/process.</t>
  </si>
  <si>
    <t>Please consider adopting text as follows "Subjectivity can also be introduced through inadequately defined risk questions and/or scope definition, use of unsuitable tools and/or scoring scales, and not recognizing limitations in data and knowledge."</t>
  </si>
  <si>
    <t>does the statement:"The output of a risk assessment is either a quantitative estimate of risk or a qualitative
description of a range of risk." also include the decision of whether a risk is relevant and needs to be taken care of or not relevant and can be accepted as appropriate output?</t>
  </si>
  <si>
    <t>Please consider adding as follows: "The output of a risk assessment is either a quantitative estimate of risk or a qualitative description of a range of risk or the informed decision that the risk is not GxP relevant."</t>
  </si>
  <si>
    <t>The following sentence is unclear / confusing: "Risk reduction might include actions taken to mitigate the severity and probability of harm."
According to EMA/CHMP/ICH/902964/2011 "ICH Quality IWG Points to consider for ICH Q8/Q9/Q10 guidelines" the severity of harm cannot be reduced. This is also the rule commonly applied when using the FMEA tool.
Excerpt ICH Points to Consider Guide:
Relationship between risk and criticality:
# Risk includes severity of harm, probability of occurrence, and detectability, and therefore the level of risk can change as a result of risk management.
# Quality Attribute criticality is primarily based upon severity of harm and does not change as a result of risk management
# Process Parameter criticality is linked to the parameter's effect on any critical quality attribute. It is based on the probability of occurrence and detectability and therefore can change as a result of risk management.</t>
  </si>
  <si>
    <t>Please consider adopting the text as follows: "Risk reduction might include actions taken to mitigate probability of occurrence and detectability of harm the  severity  and  probability  of  harm."
(Maybe add for clarity: "If the risk cannot be reduced to an acceptable level, prevention of harm can be done by not implementing the process.")</t>
  </si>
  <si>
    <t>QRM documentation is living documentation, updated with risk reviews</t>
  </si>
  <si>
    <t>Please consider adding the following sentence: "Quality risk management documentation, including Risk Assessments, should be updated accordingly."</t>
  </si>
  <si>
    <t>Assure that subjectivity in quality risk management activities is controlled and minimized through defined procedures and training, to facilitate scientifically robust risk-based decision making</t>
  </si>
  <si>
    <t>The move to use the term Hazard instead of Risk should be more clear. Previously the Lifecyle used the term risk at each step now the lifecycle and definitions use the term Hazard only in the identification step and then continue to use the term risk.  The way the term Hazard has been deployed in the document implies there is a fundamental difference in the identification step from previous versions. Without directly addressing the terminology change.  This can add confusion when looking at the Lifecyle</t>
  </si>
  <si>
    <t>For clarity, add a statement regarding the difference between a hazard and a risk .  An example is:  Hazard identification addresses what could go wrong including consequences and a risk is when an understanding of the probability of that hazard occurring is included.</t>
  </si>
  <si>
    <t>clarification around what is meant by theoretical analysis(eg. general body of knowledge, industrial knowledge), -what kinds of references are you looking for to support theoretical analysis?</t>
  </si>
  <si>
    <t>clarify</t>
  </si>
  <si>
    <t>"The degree of rigor and formality of quality risk management should reflect available knowledge and be commensurate with the complexity and /or criticality of the issue being addressed.”
This single sentence is cueing up lines 251 to 274 .  Can it be clarified whether this section is now referring to the type of risk tool selected for a particular risk objective or the formality of a QRM program as a whole?  If for selection of tool type, the factors listed are not the only ones for consideration: rather it is the risk question or objective that should determine the approach needed.  For example: if the risk question is to make a decision whether a change in equipment/process could result in increased risk, you may opt to use one tool over another (such as FMEA, which is not meant as a comparison tool).  Understanding the context/scope here would be helpful.</t>
  </si>
  <si>
    <t>add to line 249- consideration of the risk question or objective as an additional criteria to complexity and criticality</t>
  </si>
  <si>
    <t>The opportunity of a revision should encourage alignment with the language of the ISO Risk Management Standards, thereby enabling companies to align with the risk management systems of platform technology providers and other business partners.
For example: 
- The proposed definition of Uncertainty is not consistent with ISO Guide 73.:2009 Risk Management Vocabulary
- The glossary of ICH Q9 (R1) refers to definitions in ISO Guide 73 that have since been updated e.g. Risk Acceptance
- there are definitions in Guide 73 that are not used in ICH Q9 (R1), but would be useful e.g. Risk Review</t>
  </si>
  <si>
    <t>Recommend alignment of definitions with ISO. Propose a general comment to align with ISO definitions and give examples of definitions not currently aligned "uncertainty", "risk review", "risk acceptance".</t>
  </si>
  <si>
    <t>Recommend adding examples of uncertainty, importance and complexity as used for QRM decision making and use of tools decisions. Broad potential use and would help if additional context/examples could be referenced (in ICH training material?).</t>
  </si>
  <si>
    <t>Please consider inserting matrix example or spectrum for how uncertainty, importance, and complexity inform the level of formality of risk assessments.</t>
  </si>
  <si>
    <t>analyzing is misspelled as analysing</t>
  </si>
  <si>
    <t>Not sure what kind or target of "Importance" is meant here. Importance has not been mentioned in this context before. Recommend to either add more detail or to replace by "Criticality" and respective description</t>
  </si>
  <si>
    <t>Please consider to either add more detail or to replace by "Criticality" and respective description</t>
  </si>
  <si>
    <t>add "criticality"</t>
  </si>
  <si>
    <t>Please consider adding: "… high degree of importance or criticality associated with the decision …"</t>
  </si>
  <si>
    <t>Replace Supply Chain Control by shortage prevention, or supply chain/product availability</t>
  </si>
  <si>
    <t>ID da resposta</t>
  </si>
  <si>
    <t>Data de envio</t>
  </si>
  <si>
    <t>Última página</t>
  </si>
  <si>
    <t>Idioma inicial</t>
  </si>
  <si>
    <t>Semente</t>
  </si>
  <si>
    <t>Data de início</t>
  </si>
  <si>
    <t>Data da última ação</t>
  </si>
  <si>
    <t>URL de referência</t>
  </si>
  <si>
    <t>Selecione o perfil que melhor te descreve:</t>
  </si>
  <si>
    <t>Selecione o perfil que melhor te descreve: [Outros]</t>
  </si>
  <si>
    <t>Nome da entidade representativa:</t>
  </si>
  <si>
    <t>Nome do sindicato ou conselho:</t>
  </si>
  <si>
    <t>Nome da instituição de ensino:</t>
  </si>
  <si>
    <t>Nome da empresa:</t>
  </si>
  <si>
    <t>Nome da instituição:</t>
  </si>
  <si>
    <t>Especifique a linha inicial do Guia relacionada a seu comentário:  (Observação: coloque o número da linha para comentário específico de determinado trecho do Guia ou 0 (zero) para comentário geral.)</t>
  </si>
  <si>
    <t>Especifique a linha final do Guia relacionada a seu comentário:  (Observação: coloque o número da linha para comentário específico de determinado trecho do Guia ou 0 (zero) para comentário geral.)</t>
  </si>
  <si>
    <t>Sobre qual item do sumário do Guia você deseja deixar comentários? (Utilize apenas números. Essa informação não é obrigatória, mas irá facilitar a revisão dos comentários)</t>
  </si>
  <si>
    <t>Deixe aqui seus comentários e justificativas sobre a proposta de alteração:</t>
  </si>
  <si>
    <t>Escreva sua(s) proposta(s) de alteração de texto ou recomendação(ões) a este Guia:</t>
  </si>
  <si>
    <t>Deseja inserir outro comentário sobre este Guia?</t>
  </si>
  <si>
    <t>Especifique a linha inicial do Guia relacionada a seu comentário:  (Observação: coloque o número da linha para comentário específico de determinado trecho do Guia ou 0 (zero) para comentário geral.)2</t>
  </si>
  <si>
    <t>Especifique a linha final do Guia relacionada a seu comentário:  (Observação: coloque o número da linha para comentário específico de determinado trecho do Guia ou 0 (zero) para comentário geral.)3</t>
  </si>
  <si>
    <t>Qual item do sumário deseja deixar comentários?</t>
  </si>
  <si>
    <t>Deixe aqui seus comentários e justificativas sobre a proposta de alteração:4</t>
  </si>
  <si>
    <t>Escreva sua(s) proposta(s) de alteração ou recomendação a este Guia:</t>
  </si>
  <si>
    <t>Deseja inserir outro comentário sobre este Guia?5</t>
  </si>
  <si>
    <t>Especifique a linha inicial do Guia relacionada a seu comentário:  (Observação: coloque o número da linha para comentário específico de determinado trecho do Guia ou 0 (zero) para comentário geral.)6</t>
  </si>
  <si>
    <t>Especifique a linha final do Guia relacionada a seu comentário:  (Observação: coloque o número da linha para comentário específico de determinado trecho do Guia ou 0 (zero) para comentário geral.)7</t>
  </si>
  <si>
    <t>Qual item do sumário deseja deixar comentários?8</t>
  </si>
  <si>
    <t>Deixe aqui seus comentários e justificativas sobre a proposta de alteração:9</t>
  </si>
  <si>
    <t>Escreva sua(s) proposta(s) de alteração ou recomendação a este Guia:2</t>
  </si>
  <si>
    <t>Deseja inserir outro comentário sobre este Guia?3</t>
  </si>
  <si>
    <t>Especifique a linha inicial do Guia relacionada a seu comentário:  (Observação: coloque o número da linha para comentário específico de determinado trecho do Guia ou 0 (zero) para comentário geral.)4</t>
  </si>
  <si>
    <t>Especifique a linha final do Guia relacionada a seu comentário:  (Observação: coloque o número da linha para comentário específico de determinado trecho do Guia ou 0 (zero) para comentário geral.)5</t>
  </si>
  <si>
    <t>Qual item do sumário deseja deixar comentários?6</t>
  </si>
  <si>
    <t>Deixe aqui seus comentários e justificativas sobre a proposta de alteração:7</t>
  </si>
  <si>
    <t>Escreva sua(s) proposta(s) de alteração ou recomendação a este Guia:8</t>
  </si>
  <si>
    <t>Deseja inserir outro comentário sobre este Guia?9</t>
  </si>
  <si>
    <t>Especifique a linha inicial do Guia relacionada a seu comentário:  (Observação: coloque o número da linha para comentário específico de determinado trecho do Guia ou 0 (zero) para comentário geral.)10</t>
  </si>
  <si>
    <t>Especifique a linha final do Guia relacionada a seu comentário:  (Observação: coloque o número da linha para comentário específico de determinado trecho do Guia ou 0 (zero) para comentário geral.)11</t>
  </si>
  <si>
    <t>Qual item do sumário deseja deixar comentários?12</t>
  </si>
  <si>
    <t>Deixe aqui seus comentários e justificativas sobre a proposta de alteração:13</t>
  </si>
  <si>
    <t>Escreva sua(s) proposta(s) de alteração ou recomendação a este Guia:14</t>
  </si>
  <si>
    <t>Deseja inserir outro comentário sobre este Guia?15</t>
  </si>
  <si>
    <t>Especifique a linha inicial do Guia relacionada a seu comentário:  (Observação: coloque o número da linha para comentário específico de determinado trecho do Guia ou 0 (zero) para comentário geral.)16</t>
  </si>
  <si>
    <t>Especifique a linha final do Guia relacionada a seu comentário:  (Observação: coloque o número da linha para comentário específico de determinado trecho do Guia ou 0 (zero) para comentário geral.)17</t>
  </si>
  <si>
    <t>Qual item do sumário deseja deixar comentários?18</t>
  </si>
  <si>
    <t>Deixe aqui seus comentários e justificativas sobre a proposta de alteração:19</t>
  </si>
  <si>
    <t>Escreva sua(s) proposta(s) de alteração ou recomendação a este Guia:20</t>
  </si>
  <si>
    <t>Deseja inserir outro comentário sobre este Guia?21</t>
  </si>
  <si>
    <t>Especifique a linha inicial do Guia relacionada a seu comentário:  (Observação: coloque o número da linha para comentário específico de determinado trecho do Guia ou 0 (zero) para comentário geral.)22</t>
  </si>
  <si>
    <t>Especifique a linha final do Guia relacionada a seu comentário:  (Observação: coloque o número da linha para comentário específico de determinado trecho do Guia ou 0 (zero) para comentário geral.)23</t>
  </si>
  <si>
    <t>Qual item do sumário deseja deixar comentários?24</t>
  </si>
  <si>
    <t>Deixe aqui seus comentários e justificativas sobre a proposta de alteração:25</t>
  </si>
  <si>
    <t>Escreva sua(s) proposta(s) de alteração ou recomendação a este Guia:26</t>
  </si>
  <si>
    <t>Deseja inserir outro comentário sobre este Guia?27</t>
  </si>
  <si>
    <t>Especifique a linha inicial do Guia relacionada a seu comentário:  (Observação: coloque o número da linha para comentário específico de determinado trecho do Guia ou 0 (zero) para comentário geral.)28</t>
  </si>
  <si>
    <t>Especifique a linha final do Guia relacionada a seu comentário:  (Observação: coloque o número da linha para comentário específico de determinado trecho do Guia ou 0 (zero) para comentário geral.)29</t>
  </si>
  <si>
    <t>Qual item do sumário deseja deixar comentários?30</t>
  </si>
  <si>
    <t>Deixe aqui seus comentários e justificativas sobre a proposta de alteração:31</t>
  </si>
  <si>
    <t>Escreva sua(s) proposta(s) de alteração ou recomendação a este Guia:32</t>
  </si>
  <si>
    <t>Deseja inserir outro comentário sobre este Guia?33</t>
  </si>
  <si>
    <t>Especifique a linha inicial do Guia relacionada a seu comentário:  (Observação: coloque o número da linha para comentário específico de determinado trecho do Guia ou 0 (zero) para comentário geral.)34</t>
  </si>
  <si>
    <t>Especifique a linha final do Guia relacionada a seu comentário:  (Observação: coloque o número da linha para comentário específico de determinado trecho do Guia ou 0 (zero) para comentário geral.)35</t>
  </si>
  <si>
    <t>Qual item do sumário deseja deixar comentários?36</t>
  </si>
  <si>
    <t>Deixe aqui seus comentários e justificativas sobre a proposta de alteração:37</t>
  </si>
  <si>
    <t>Escreva sua(s) proposta(s) de alteração ou recomendação a este Guia:38</t>
  </si>
  <si>
    <t>Deseja inserir outro comentário sobre este Guia?39</t>
  </si>
  <si>
    <t>Especifique a linha inicial do Guia relacionada a seu comentário:  (Observação: coloque o número da linha para comentário específico de determinado trecho do Guia ou 0 (zero) para comentário geral.)40</t>
  </si>
  <si>
    <t>Especifique a linha final do Guia relacionada a seu comentário:  (Observação: coloque o número da linha para comentário específico de determinado trecho do Guia ou 0 (zero) para comentário geral.)41</t>
  </si>
  <si>
    <t>Qual item do sumário deseja deixar comentários?42</t>
  </si>
  <si>
    <t>Deixe aqui seus comentários e justificativas sobre a proposta de alteração:43</t>
  </si>
  <si>
    <t>Escreva sua(s) proposta(s) de alteração ou recomendação a este Guia:44</t>
  </si>
  <si>
    <t>Deseja inserir outro comentário sobre este Guia?45</t>
  </si>
  <si>
    <t>Especifique a linha inicial do Guia relacionada a seu comentário:  (Observação: coloque o número da linha para comentário específico de determinado trecho do Guia ou 0 (zero) para comentário geral.)46</t>
  </si>
  <si>
    <t>Especifique a linha final do Guia relacionada a seu comentário:  (Observação: coloque o número da linha para comentário específico de determinado trecho do Guia ou 0 (zero) para comentário geral.)47</t>
  </si>
  <si>
    <t>Qual item do sumário deseja deixar comentários?48</t>
  </si>
  <si>
    <t>Deixe aqui seus comentários e justificativas sobre a proposta de alteração:49</t>
  </si>
  <si>
    <t>Escreva sua(s) proposta(s) de alteração ou recomendação a este Guia:50</t>
  </si>
  <si>
    <t>Deseja inserir outro comentário sobre este Guia?51</t>
  </si>
  <si>
    <t>Especifique a linha inicial do Guia relacionada a seu comentário:  (Observação: coloque o número da linha para comentário específico de determinado trecho do Guia ou 0 (zero) para comentário geral.)52</t>
  </si>
  <si>
    <t>Especifique a linha final do Guia relacionada a seu comentário:  (Observação: coloque o número da linha para comentário específico de determinado trecho do Guia ou 0 (zero) para comentário geral.)53</t>
  </si>
  <si>
    <t>Qual item do sumário deseja deixar comentários?54</t>
  </si>
  <si>
    <t>Deixe aqui seus comentários e justificativas sobre a proposta de alteração:55</t>
  </si>
  <si>
    <t>Escreva sua(s) proposta(s) de alteração ou recomendação a este Guia:56</t>
  </si>
  <si>
    <t>Deseja inserir outro comentário sobre este Guia?57</t>
  </si>
  <si>
    <t>Especifique a linha inicial do Guia relacionada a seu comentário:  (Observação: coloque o número da linha para comentário específico de determinado trecho do Guia ou 0 (zero) para comentário geral.)58</t>
  </si>
  <si>
    <t>Especifique a linha final do Guia relacionada a seu comentário:  (Observação: coloque o número da linha para comentário específico de determinado trecho do Guia ou 0 (zero) para comentário geral.)59</t>
  </si>
  <si>
    <t>Qual item do sumário deseja deixar comentários?60</t>
  </si>
  <si>
    <t>Deixe aqui seus comentários e justificativas sobre a proposta de alteração:61</t>
  </si>
  <si>
    <t>Escreva sua(s) proposta(s) de alteração ou recomendação a este Guia:62</t>
  </si>
  <si>
    <t>Deseja inserir outro comentário sobre este Guia?63</t>
  </si>
  <si>
    <t>Especifique a linha inicial do Guia relacionada a seu comentário:  (Observação: coloque o número da linha para comentário específico de determinado trecho do Guia ou 0 (zero) para comentário geral.)64</t>
  </si>
  <si>
    <t>Especifique a linha final do Guia relacionada a seu comentário:  (Observação: coloque o número da linha para comentário específico de determinado trecho do Guia ou 0 (zero) para comentário geral.)65</t>
  </si>
  <si>
    <t>Qual item do sumário deseja deixar comentários?66</t>
  </si>
  <si>
    <t>Deixe aqui seus comentários e justificativas sobre a proposta de alteração:67</t>
  </si>
  <si>
    <t>Escreva sua(s) proposta(s) de alteração ou recomendação a este Guia:68</t>
  </si>
  <si>
    <t>Deseja inserir outro comentário sobre este Guia?69</t>
  </si>
  <si>
    <t>Especifique a linha inicial do Guia relacionada a seu comentário:  (Observação: coloque o número da linha para comentário específico de determinado trecho do Guia ou 0 (zero) para comentário geral.)70</t>
  </si>
  <si>
    <t>Especifique a linha final do Guia relacionada a seu comentário:  (Observação: coloque o número da linha para comentário específico de determinado trecho do Guia ou 0 (zero) para comentário geral.)71</t>
  </si>
  <si>
    <t>Qual item do sumário deseja deixar comentários?72</t>
  </si>
  <si>
    <t>Deixe aqui seus comentários e justificativas sobre a proposta de alteração:73</t>
  </si>
  <si>
    <t>Escreva sua(s) proposta(s) de alteração ou recomendação a este Guia:74</t>
  </si>
  <si>
    <t>Deseja inserir outro comentário sobre este Guia?75</t>
  </si>
  <si>
    <t>Especifique a linha inicial do Guia relacionada a seu comentário:  (Observação: coloque o número da linha para comentário específico de determinado trecho do Guia ou 0 (zero) para comentário geral.)76</t>
  </si>
  <si>
    <t>Especifique a linha final do Guia relacionada a seu comentário:  (Observação: coloque o número da linha para comentário específico de determinado trecho do Guia ou 0 (zero) para comentário geral.)77</t>
  </si>
  <si>
    <t>Qual item do sumário deseja deixar comentários?78</t>
  </si>
  <si>
    <t>Deixe aqui seus comentários e justificativas sobre a proposta de alteração:79</t>
  </si>
  <si>
    <t>Escreva sua(s) proposta(s) de alteração ou recomendação a este Guia:80</t>
  </si>
  <si>
    <t>Deseja inserir outro comentário sobre este Guia?81</t>
  </si>
  <si>
    <t>Especifique a linha inicial do Guia relacionada a seu comentário:  (Observação: coloque o número da linha para comentário específico de determinado trecho do Guia ou 0 (zero) para comentário geral.)82</t>
  </si>
  <si>
    <t>Especifique a linha final do Guia relacionada a seu comentário:  (Observação: coloque o número da linha para comentário específico de determinado trecho do Guia ou 0 (zero) para comentário geral.)83</t>
  </si>
  <si>
    <t>Qual item do sumário deseja deixar comentários?84</t>
  </si>
  <si>
    <t>Deixe aqui seus comentários e justificativas sobre a proposta de alteração:85</t>
  </si>
  <si>
    <t>Escreva sua(s) proposta(s) de alteração ou recomendação a este Guia:86</t>
  </si>
  <si>
    <t>Deseja inserir outro comentário sobre este Guia?87</t>
  </si>
  <si>
    <t>Especifique a linha inicial do Guia relacionada a seu comentário:  (Observação: coloque o número da linha para comentário específico de determinado trecho do Guia ou 0 (zero) para comentário geral.)88</t>
  </si>
  <si>
    <t>Especifique a linha final do Guia relacionada a seu comentário:  (Observação: coloque o número da linha para comentário específico de determinado trecho do Guia ou 0 (zero) para comentário geral.)89</t>
  </si>
  <si>
    <t>Qual item do sumário deseja deixar comentários?90</t>
  </si>
  <si>
    <t>Deixe aqui seus comentários e justificativas sobre a proposta de alteração:91</t>
  </si>
  <si>
    <t>Escreva sua(s) proposta(s) de alteração ou recomendação a este Guia:92</t>
  </si>
  <si>
    <t>Deseja inserir outro comentário sobre este Guia?93</t>
  </si>
  <si>
    <t>Especifique a linha inicial do Guia relacionada a seu comentário:  (Observação: coloque o número da linha para comentário específico de determinado trecho do Guia ou 0 (zero) para comentário geral.)94</t>
  </si>
  <si>
    <t>Especifique a linha final do Guia relacionada a seu comentário:  (Observação: coloque o número da linha para comentário específico de determinado trecho do Guia ou 0 (zero) para comentário geral.)95</t>
  </si>
  <si>
    <t>Qual item do sumário deseja deixar comentários?96</t>
  </si>
  <si>
    <t>Deixe aqui seus comentários e justificativas sobre a proposta de alteração:97</t>
  </si>
  <si>
    <t>Escreva sua(s) proposta(s) de alteração ou recomendação a este Guia:98</t>
  </si>
  <si>
    <t>Deseja inserir outro comentário sobre este Guia?99</t>
  </si>
  <si>
    <t>Especifique a linha inicial do Guia relacionada a seu comentário:  (Observação: coloque o número da linha para comentário específico de determinado trecho do Guia ou 0 (zero) para comentário geral.)100</t>
  </si>
  <si>
    <t>Especifique a linha final do Guia relacionada a seu comentário:  (Observação: coloque o número da linha para comentário específico de determinado trecho do Guia ou 0 (zero) para comentário geral.)101</t>
  </si>
  <si>
    <t>Qual item do sumário deseja deixar comentários?102</t>
  </si>
  <si>
    <t>Deixe aqui seus comentários e justificativas sobre a proposta de alteração:103</t>
  </si>
  <si>
    <t>Escreva sua(s) proposta(s) de alteração ou recomendação a este Guia:104</t>
  </si>
  <si>
    <t>Deseja inserir outro comentário sobre este Guia?105</t>
  </si>
  <si>
    <t>De modo geral, qual é a sua opinião sobre o Guia em discussão?</t>
  </si>
  <si>
    <t>Na sua opinião, qual o grau de impacto do Guia sobre as suas rotinas e atividades?</t>
  </si>
  <si>
    <t>Use este campo para fazer comentários gerais sobre este guia, caso deseje.</t>
  </si>
  <si>
    <t>Indique, se for o caso, referências bibliográficas utilizadas para suas contribuições:</t>
  </si>
  <si>
    <t>Você pode incluir um arquivo com as suas referências:</t>
  </si>
  <si>
    <t>filecount - Você pode incluir um arquivo com as suas referências:</t>
  </si>
  <si>
    <t>2022-03-21 07:42:36</t>
  </si>
  <si>
    <t>pt-BR</t>
  </si>
  <si>
    <t>2022-03-21 07:33:49</t>
  </si>
  <si>
    <t>4,1</t>
  </si>
  <si>
    <t>Sim</t>
  </si>
  <si>
    <t>5,1</t>
  </si>
  <si>
    <t>5,2</t>
  </si>
  <si>
    <t>Não</t>
  </si>
  <si>
    <t>N/A</t>
  </si>
  <si>
    <t>Relevante</t>
  </si>
  <si>
    <t>Impacto positivo alto</t>
  </si>
  <si>
    <t>The guide is important for consolidating and harmonizing understanding for the entire sector.</t>
  </si>
  <si>
    <t>2022-03-23 10:50:19</t>
  </si>
  <si>
    <t>2022-03-23 10:25:38</t>
  </si>
  <si>
    <t>0</t>
  </si>
  <si>
    <t>Comment: The move to use the term Hazard instead of Risk should be more clear. Previously the Lifecyle used the term risk at each step now the lifecycle and definitions use the term Hazard only in the identification step and then continue to use the term risk.  The way the term Hazard has been deployed in the document implies there is a fundamental difference in the identification step from previous versions. Without directly addressing the terminology change.  This can add confusion when looking at the Lifecyle. 
Concept of formality should be differentiated between the structure of a QRM program vs a particular risk tool objective.</t>
  </si>
  <si>
    <t>Impacto positivo moderado</t>
  </si>
  <si>
    <t>2022-03-23 10:55:53</t>
  </si>
  <si>
    <t>2022-03-23 10:51:16</t>
  </si>
  <si>
    <t>Annex II.1</t>
  </si>
  <si>
    <t>Annex II.9</t>
  </si>
  <si>
    <t>2022-03-24 16:56:27</t>
  </si>
  <si>
    <t>2022-03-24 16:41:12</t>
  </si>
  <si>
    <t>http://antigo.anvisa.gov.br/propostas-regulatorias</t>
  </si>
  <si>
    <t>ALANAC - Associação dos Laboratórios Farmacêuticos Nacionais</t>
  </si>
  <si>
    <t>Recommendation: 
In our technical understanding regarding Quality Risk Management applied to packaging processes, the ICH Q9, in its current revision, brings excellent technical concepts of risk management itself.
However, subjectivity goes beyond the concepts applied to risk management and its most known tools. 
As a better way to cover the quality risk management criteria in the companies routines and their quality systems, it’s interesting to suggest that a complementation in the approach could be added, in a way to exemplify and illustrate, the application of concepts brought in the guide.
Also it could be interesting to bring cases with different criteria applied, to ensure that the companies have major practical foundation in the application and implementation of risk management systems. 
Another important consideration  is about the criteria for initial definition and reclassification, when applicable, of severity of a potential failure under the scope of a risk verification tool.
Currently, there are no well-defined criteria or illustrations (examples/cases) of methodologies to establish a score or re-score of severities described in technical literature.
For example: To reclassify a severity failure score, it is essential that there is a change in the project of the process under analysis.
In many situations, due to the subjectivity of the concepts, the risk classification, or its priority, is affected by the difficulty of the technical staff in establishing the criteria that lead to a higher or lower severity score related to a specific hazard/failure.
Therefore, just as it is important to have clear criteria on hazard versus risk (already proposed as the scope of this review), it is extremely important that there are clear and objective definitions and criteria on severity and its potential reclassifications. Thus it is suggested that there is a careful approach to the topic.</t>
  </si>
  <si>
    <t>ORIGEM DA CONTRIBUIÇÃO</t>
  </si>
  <si>
    <t>Nacional</t>
  </si>
  <si>
    <t>Internacional</t>
  </si>
  <si>
    <t>PESSOA FÍSICA/PESSOA JURÍDICA</t>
  </si>
  <si>
    <t xml:space="preserve">  </t>
  </si>
  <si>
    <t>Pessoa física</t>
  </si>
  <si>
    <t>Pessoa jurídica</t>
  </si>
  <si>
    <t>SEGMENTOS</t>
  </si>
  <si>
    <t>Profissional de saúde</t>
  </si>
  <si>
    <t>Outro profissional</t>
  </si>
  <si>
    <t>Pesquisador</t>
  </si>
  <si>
    <t>Cidadão</t>
  </si>
  <si>
    <t>Órgão  público</t>
  </si>
  <si>
    <t>Entidade de defesa do consumidor</t>
  </si>
  <si>
    <t>Associação de profissionais</t>
  </si>
  <si>
    <t>Setor regulado</t>
  </si>
  <si>
    <t>Outro</t>
  </si>
  <si>
    <t>CARACTERIZAÇÃO SETOR REGULADO</t>
  </si>
  <si>
    <t>Empresa</t>
  </si>
  <si>
    <t>Entidade representativa do setor regulado</t>
  </si>
  <si>
    <t>OPINIÃO GERAL</t>
  </si>
  <si>
    <t>Pessoa Física</t>
  </si>
  <si>
    <t>Pessoa Jurídica</t>
  </si>
  <si>
    <t>Tenho outra opinião</t>
  </si>
  <si>
    <t>Não responderam</t>
  </si>
  <si>
    <t>OPINIÃO POR SEGMENTO</t>
  </si>
  <si>
    <t>Setor regulado: empresa ou entidade representativa</t>
  </si>
  <si>
    <t>Conselho, sindicato ou associação de profissionais</t>
  </si>
  <si>
    <t>Entidade de defesa do consumidor ou associação de pacientes</t>
  </si>
  <si>
    <t>Órgão ou entidade do poder público</t>
  </si>
  <si>
    <t>Cidadão ou consumidor</t>
  </si>
  <si>
    <t>Pesquisador ou membro da comunidade científica</t>
  </si>
  <si>
    <t>Outro profissional relacionado ao tema</t>
  </si>
  <si>
    <t>IMPACTO</t>
  </si>
  <si>
    <t xml:space="preserve"> </t>
  </si>
  <si>
    <t>Positivos</t>
  </si>
  <si>
    <t>Negativos</t>
  </si>
  <si>
    <t>Positivos e Negativos</t>
  </si>
  <si>
    <t>IMPACTOS POR SEGMENTO</t>
  </si>
  <si>
    <t>5.      Os principais impactos apresentados pelos 0 respondentes que afirmaram que a proposta afetará negativamente suas rotinas e atividades foram:</t>
  </si>
  <si>
    <t>5.      O impacto apresentado pelo respondente que afirmou que a proposta afetará negativamente sua rotina e atividades foi</t>
  </si>
  <si>
    <t>6.      Em contrapartida, os principais impactos apresentados pelos 0 respondentes que afirmaram que a proposta lhes afetará positivamente foram:</t>
  </si>
  <si>
    <t xml:space="preserve">6.      Em contrapartida, o impacto apresentado pelo respondente que afirmou que a proposta afetará positivamente sua rotina e atividades foi </t>
  </si>
  <si>
    <t>Aceita</t>
  </si>
  <si>
    <t>Aceita parcialmente</t>
  </si>
  <si>
    <t>Não aceita</t>
  </si>
  <si>
    <t>Inválida (Fora do escopo)</t>
  </si>
  <si>
    <t>Dúvida do participante</t>
  </si>
  <si>
    <t>Sem clareza textual</t>
  </si>
  <si>
    <t>Sem sugestão</t>
  </si>
  <si>
    <t>Opinião dos participantes</t>
  </si>
  <si>
    <t xml:space="preserve">Sim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</si>
</sst>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24"/>
      <color theme="0"/>
      <name val="Tw Cen MT Condensed Extra Bold"/>
      <family val="4"/>
      <scheme val="major"/>
    </font>
    <font>
      <sz val="8"/>
      <name val="Corbel"/>
      <family val="2"/>
    </font>
    <font>
      <b/>
      <sz val="14"/>
      <color theme="0" tint="-4.9989318521683403E-2"/>
      <name val="Tw Cen MT Condensed"/>
      <family val="2"/>
    </font>
    <font>
      <sz val="9"/>
      <name val="Century Gothic"/>
      <family val="2"/>
    </font>
    <font>
      <sz val="10"/>
      <color theme="4" tint="-0.24994659260841701"/>
      <name val="Corbel"/>
      <family val="2"/>
    </font>
    <font>
      <sz val="11"/>
      <color theme="4" tint="-0.24994659260841701"/>
      <name val="Calibri"/>
      <family val="2"/>
    </font>
    <font>
      <b/>
      <sz val="11"/>
      <color theme="0"/>
      <name val="Calibri"/>
      <family val="2"/>
    </font>
  </fonts>
  <fills count="6">
    <fill>
      <patternFill patternType="none"/>
    </fill>
    <fill>
      <patternFill patternType="gray125"/>
    </fill>
    <fill>
      <patternFill patternType="solid">
        <fgColor theme="4"/>
        <bgColor indexed="64"/>
      </patternFill>
    </fill>
    <fill>
      <patternFill patternType="solid">
        <fgColor theme="9" tint="-0.499984740745262"/>
        <bgColor indexed="64"/>
      </patternFill>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2" borderId="0" applyNumberFormat="0" applyAlignment="0" applyProtection="0"/>
    <xf numFmtId="0" fontId="2" fillId="0" borderId="0"/>
    <xf numFmtId="0" fontId="1" fillId="0" borderId="0"/>
    <xf numFmtId="9" fontId="1" fillId="0" borderId="0" applyFont="0" applyFill="0" applyBorder="0" applyAlignment="0" applyProtection="0"/>
    <xf numFmtId="9" fontId="7" fillId="0" borderId="0" applyFont="0" applyFill="0" applyBorder="0" applyAlignment="0" applyProtection="0"/>
  </cellStyleXfs>
  <cellXfs count="15">
    <xf numFmtId="0" fontId="0" fillId="0" borderId="0" xfId="0"/>
    <xf numFmtId="0" fontId="0" fillId="0" borderId="0" xfId="0" applyAlignment="1">
      <alignment wrapText="1"/>
    </xf>
    <xf numFmtId="0" fontId="8" fillId="0" borderId="0" xfId="0" applyFont="1"/>
    <xf numFmtId="9" fontId="8" fillId="0" borderId="0" xfId="5" applyFont="1"/>
    <xf numFmtId="0" fontId="8" fillId="0" borderId="0" xfId="0" applyFont="1" applyAlignment="1">
      <alignment horizontal="center"/>
    </xf>
    <xf numFmtId="22"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9" fillId="2" borderId="0" xfId="0" applyFont="1" applyFill="1" applyAlignment="1">
      <alignment horizontal="center"/>
    </xf>
  </cellXfs>
  <cellStyles count="6">
    <cellStyle name="Normal" xfId="0" builtinId="0" customBuiltin="1"/>
    <cellStyle name="Normal 2" xfId="2" xr:uid="{74CD281A-D495-4F03-BF1D-ADBFE0400D9C}"/>
    <cellStyle name="Normal 3" xfId="3" xr:uid="{1AC118CE-C78E-4CC9-A7EE-6CBD45A86C4E}"/>
    <cellStyle name="Porcentagem" xfId="5" builtinId="5"/>
    <cellStyle name="Porcentagem 2" xfId="4" xr:uid="{3987A9F5-EE0A-4930-A607-4C3D82938FA3}"/>
    <cellStyle name="Título 1" xfId="1" builtinId="16" customBuiltin="1"/>
  </cellStyles>
  <dxfs count="159">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tint="-4.9989318521683403E-2"/>
        <name val="Tw Cen MT Condensed"/>
        <family val="2"/>
        <scheme val="none"/>
      </font>
      <fill>
        <patternFill patternType="solid">
          <fgColor indexed="64"/>
          <bgColor theme="9"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ela de lista de itens de férias" defaultPivotStyle="PivotStyleLight16">
    <tableStyle name="Estilo de Segmentação de Dados 1" pivot="0" table="0" count="1" xr9:uid="{DFB94057-7B74-40E4-80F8-DA991BAC14A0}">
      <tableStyleElement type="headerRow" dxfId="158"/>
    </tableStyle>
    <tableStyle name="Estilo de Segmentação de Dados 2" pivot="0" table="0" count="2" xr9:uid="{4896DF03-0083-46A6-B0BD-63D7052CD9F8}">
      <tableStyleElement type="headerRow" dxfId="157"/>
    </tableStyle>
    <tableStyle name="Estilo de Segmentação de Dados 3" pivot="0" table="0" count="1" xr9:uid="{B3AE0F46-5B7D-4CCB-A96D-02E2DC8CA511}">
      <tableStyleElement type="wholeTable" dxfId="156"/>
    </tableStyle>
    <tableStyle name="Estilo de tabela 1" pivot="0" count="3" xr9:uid="{7D817CB0-A0FA-4EC3-AEB2-551FB549FE10}">
      <tableStyleElement type="wholeTable" dxfId="155"/>
      <tableStyleElement type="headerRow" dxfId="154"/>
      <tableStyleElement type="firstRowStripe" dxfId="153"/>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152"/>
      <tableStyleElement type="headerRow" dxfId="151"/>
    </tableStyle>
    <tableStyle name="Nova Proposta" pivot="0" count="2" xr9:uid="{DC1F5E58-DC39-441C-9564-301FEFB3A275}">
      <tableStyleElement type="firstRowStripe" dxfId="150"/>
      <tableStyleElement type="secondRowStripe" dxfId="149"/>
    </tableStyle>
    <tableStyle name="Tabela de lista de itens de férias" pivot="0" count="3" xr9:uid="{00000000-0011-0000-FFFF-FFFF01000000}">
      <tableStyleElement type="wholeTable" dxfId="148"/>
      <tableStyleElement type="headerRow" dxfId="147"/>
      <tableStyleElement type="firstRowStripe" dxfId="146"/>
    </tableStyle>
  </tableStyles>
  <colors>
    <mruColors>
      <color rgb="FF813365"/>
      <color rgb="FF9E0000"/>
      <color rgb="FFAE4488"/>
      <color rgb="FFC365A1"/>
      <color rgb="FFDAD19A"/>
      <color rgb="FFC7B965"/>
      <color rgb="FF6D6329"/>
      <color rgb="FF8C7F34"/>
      <color rgb="FFBDAD4B"/>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1196340</xdr:colOff>
      <xdr:row>0</xdr:row>
      <xdr:rowOff>93132</xdr:rowOff>
    </xdr:from>
    <xdr:to>
      <xdr:col>10</xdr:col>
      <xdr:colOff>364070</xdr:colOff>
      <xdr:row>0</xdr:row>
      <xdr:rowOff>1346200</xdr:rowOff>
    </xdr:to>
    <xdr:sp macro="" textlink="">
      <xdr:nvSpPr>
        <xdr:cNvPr id="2" name="CaixaDeTexto 1">
          <a:extLst>
            <a:ext uri="{FF2B5EF4-FFF2-40B4-BE49-F238E27FC236}">
              <a16:creationId xmlns:a16="http://schemas.microsoft.com/office/drawing/2014/main" id="{B9C97D63-DDBF-4BB0-B746-8B396490AF74}"/>
            </a:ext>
          </a:extLst>
        </xdr:cNvPr>
        <xdr:cNvSpPr txBox="1"/>
      </xdr:nvSpPr>
      <xdr:spPr>
        <a:xfrm>
          <a:off x="3863340" y="93132"/>
          <a:ext cx="11037997" cy="1253068"/>
        </a:xfrm>
        <a:prstGeom prst="rect">
          <a:avLst/>
        </a:prstGeom>
        <a:ln>
          <a:noFill/>
        </a:ln>
        <a:effectLst>
          <a:outerShdw blurRad="63500" sx="102000" sy="102000" algn="c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LISTA DE CONTRIBUIÇÕES POR</a:t>
          </a:r>
          <a:r>
            <a:rPr lang="pt-BR" sz="1600" b="1" baseline="0">
              <a:solidFill>
                <a:schemeClr val="dk1"/>
              </a:solidFill>
              <a:effectLst/>
              <a:latin typeface="Tw Cen MT" panose="020B0602020104020603" pitchFamily="34" charset="0"/>
              <a:ea typeface="+mn-ea"/>
              <a:cs typeface="+mn-cs"/>
            </a:rPr>
            <a:t> PESSOA FÍSICA/JURÍDICA</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1600" b="1" baseline="0">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Consulta Regional ao GUIA ICH Q9-R1 - Quality Risk Management </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800" b="1">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400" b="0">
              <a:solidFill>
                <a:schemeClr val="dk1"/>
              </a:solidFill>
              <a:effectLst/>
              <a:latin typeface="Tw Cen MT" panose="020B0602020104020603" pitchFamily="34" charset="0"/>
              <a:ea typeface="+mn-ea"/>
              <a:cs typeface="+mn-cs"/>
            </a:rPr>
            <a:t>Consulta regional referente ao draft guia Q9 - QUALITY RISK MANAGEMENT do ICH, disponível no SEI 1729120 e no portal do ICH.</a:t>
          </a:r>
          <a:endParaRPr lang="pt-BR" sz="1400" b="0">
            <a:latin typeface="Tw Cen MT" panose="020B0602020104020603" pitchFamily="34" charset="0"/>
          </a:endParaRPr>
        </a:p>
      </xdr:txBody>
    </xdr:sp>
    <xdr:clientData/>
  </xdr:twoCellAnchor>
  <xdr:twoCellAnchor editAs="oneCell">
    <xdr:from>
      <xdr:col>0</xdr:col>
      <xdr:colOff>33867</xdr:colOff>
      <xdr:row>0</xdr:row>
      <xdr:rowOff>601136</xdr:rowOff>
    </xdr:from>
    <xdr:to>
      <xdr:col>2</xdr:col>
      <xdr:colOff>440268</xdr:colOff>
      <xdr:row>0</xdr:row>
      <xdr:rowOff>1082462</xdr:rowOff>
    </xdr:to>
    <xdr:pic>
      <xdr:nvPicPr>
        <xdr:cNvPr id="3" name="Imagem 2">
          <a:extLst>
            <a:ext uri="{FF2B5EF4-FFF2-40B4-BE49-F238E27FC236}">
              <a16:creationId xmlns:a16="http://schemas.microsoft.com/office/drawing/2014/main" id="{EB786730-BB64-46B6-ACBE-DEEFCACF04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7" y="601136"/>
          <a:ext cx="3090334" cy="481326"/>
        </a:xfrm>
        <a:prstGeom prst="rect">
          <a:avLst/>
        </a:prstGeom>
      </xdr:spPr>
    </xdr:pic>
    <xdr:clientData/>
  </xdr:twoCellAnchor>
  <xdr:twoCellAnchor>
    <xdr:from>
      <xdr:col>3</xdr:col>
      <xdr:colOff>1219197</xdr:colOff>
      <xdr:row>0</xdr:row>
      <xdr:rowOff>482601</xdr:rowOff>
    </xdr:from>
    <xdr:to>
      <xdr:col>8</xdr:col>
      <xdr:colOff>1163263</xdr:colOff>
      <xdr:row>0</xdr:row>
      <xdr:rowOff>482601</xdr:rowOff>
    </xdr:to>
    <xdr:cxnSp macro="">
      <xdr:nvCxnSpPr>
        <xdr:cNvPr id="5" name="Conector reto 4">
          <a:extLst>
            <a:ext uri="{FF2B5EF4-FFF2-40B4-BE49-F238E27FC236}">
              <a16:creationId xmlns:a16="http://schemas.microsoft.com/office/drawing/2014/main" id="{304A9F5C-590B-4BD2-A466-95C5826CDE9E}"/>
            </a:ext>
          </a:extLst>
        </xdr:cNvPr>
        <xdr:cNvCxnSpPr/>
      </xdr:nvCxnSpPr>
      <xdr:spPr>
        <a:xfrm>
          <a:off x="5816597" y="482601"/>
          <a:ext cx="7293133"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A41CCF8B-29F2-4064-BDCA-C1B13FB20FDC}"/>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863C5BFA-51F2-4E13-B890-30C8DF2894A9}"/>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6A67E23C-D135-49FC-968F-2769967B4FDC}"/>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FD4011-4D5E-432A-AFA6-31449488E4A9}" name="Tabela9" displayName="Tabela9" ref="A2:EK6" totalsRowShown="0" headerRowDxfId="145" dataDxfId="143" headerRowBorderDxfId="144" tableBorderDxfId="142" totalsRowBorderDxfId="141">
  <autoFilter ref="A2:EK6" xr:uid="{E53BB9AD-44BA-4B05-BC91-DCBB003A63FC}"/>
  <tableColumns count="141">
    <tableColumn id="1" xr3:uid="{BC45A1BD-5C36-471B-90CD-81145F8B9619}" name="ID da resposta" dataDxfId="140"/>
    <tableColumn id="2" xr3:uid="{76CACEDF-2450-49FA-9474-C6A9C1699B23}" name="Data de envio" dataDxfId="139"/>
    <tableColumn id="3" xr3:uid="{B2F1D79E-A364-4C49-A3F4-9267AD992782}" name="Última página" dataDxfId="138"/>
    <tableColumn id="4" xr3:uid="{22ED7EC4-99B9-49CB-9ECD-AED51CED81E1}" name="Idioma inicial" dataDxfId="137"/>
    <tableColumn id="5" xr3:uid="{1FF0F298-1F55-481B-9188-7DD53A5A10BF}" name="Semente" dataDxfId="136"/>
    <tableColumn id="6" xr3:uid="{0CCF67D5-4B34-45EE-A3AB-7D64F8AA0B25}" name="Data de início" dataDxfId="135"/>
    <tableColumn id="7" xr3:uid="{0C92E0A7-0D87-499C-950E-A994BEA23214}" name="Data da última ação" dataDxfId="134"/>
    <tableColumn id="8" xr3:uid="{DAF4286D-3E14-4A47-B2FC-31F88D5D7011}" name="URL de referência" dataDxfId="133"/>
    <tableColumn id="9" xr3:uid="{6B775F94-0F4A-45EB-8768-556034D59036}" name="Selecione o perfil que melhor te descreve:" dataDxfId="132"/>
    <tableColumn id="10" xr3:uid="{ADCF39DE-4814-4FA4-9C69-6A6B28FA104D}" name="Selecione o perfil que melhor te descreve: [Outros]" dataDxfId="131"/>
    <tableColumn id="11" xr3:uid="{F52E8075-13E3-4653-A2FA-8570FA75AD19}" name="Nome da entidade representativa:" dataDxfId="130"/>
    <tableColumn id="12" xr3:uid="{9FA24083-2FB5-49AB-A0D0-05781AA14915}" name="Nome do sindicato ou conselho:" dataDxfId="129"/>
    <tableColumn id="13" xr3:uid="{D1630AE6-EAC1-466C-B17B-547A1364B031}" name="Nome da instituição de ensino:" dataDxfId="128"/>
    <tableColumn id="14" xr3:uid="{388352C7-EBF6-41A6-B72F-982F0CCE4AA2}" name="Nome da empresa:" dataDxfId="127"/>
    <tableColumn id="15" xr3:uid="{2274226F-D6C8-4533-8F9A-568F65168D62}" name="Nome da instituição:" dataDxfId="126"/>
    <tableColumn id="16" xr3:uid="{9ABD1977-26A1-4143-82B8-41CD2B6B3C41}" name="Especifique a linha inicial do Guia relacionada a seu comentário:  (Observação: coloque o número da linha para comentário específico de determinado trecho do Guia ou 0 (zero) para comentário geral.)" dataDxfId="125"/>
    <tableColumn id="17" xr3:uid="{62CBEC35-98D9-4B8C-9285-FCB1F3ECC869}" name="Especifique a linha final do Guia relacionada a seu comentário:  (Observação: coloque o número da linha para comentário específico de determinado trecho do Guia ou 0 (zero) para comentário geral.)" dataDxfId="124"/>
    <tableColumn id="18" xr3:uid="{92EB7870-7E44-4698-8885-3EFDCBD956E4}" name="Sobre qual item do sumário do Guia você deseja deixar comentários? (Utilize apenas números. Essa informação não é obrigatória, mas irá facilitar a revisão dos comentários)" dataDxfId="123"/>
    <tableColumn id="19" xr3:uid="{B4A7B6A0-7F13-4676-B9F7-C02F6C4748AE}" name="Deixe aqui seus comentários e justificativas sobre a proposta de alteração:" dataDxfId="122"/>
    <tableColumn id="20" xr3:uid="{B13FD1BD-4D4C-4F31-9DE0-2EF6ABFB1FCE}" name="Escreva sua(s) proposta(s) de alteração de texto ou recomendação(ões) a este Guia:" dataDxfId="121"/>
    <tableColumn id="21" xr3:uid="{89D14816-8D96-46EF-B3D3-ADBC43A14184}" name="Deseja inserir outro comentário sobre este Guia?" dataDxfId="120"/>
    <tableColumn id="22" xr3:uid="{9C146266-9B99-411E-B077-D058B14B7B9D}" name="Especifique a linha inicial do Guia relacionada a seu comentário:  (Observação: coloque o número da linha para comentário específico de determinado trecho do Guia ou 0 (zero) para comentário geral.)2" dataDxfId="119"/>
    <tableColumn id="23" xr3:uid="{32C11487-5DD5-4670-8E09-9A2F9A98D9F3}" name="Especifique a linha final do Guia relacionada a seu comentário:  (Observação: coloque o número da linha para comentário específico de determinado trecho do Guia ou 0 (zero) para comentário geral.)3" dataDxfId="118"/>
    <tableColumn id="24" xr3:uid="{938FD6DD-E5E5-408E-9BAD-BA439F125FC5}" name="Qual item do sumário deseja deixar comentários?" dataDxfId="117"/>
    <tableColumn id="25" xr3:uid="{E4913F93-3C1A-4A80-B5DD-521AFF4FA764}" name="Deixe aqui seus comentários e justificativas sobre a proposta de alteração:4" dataDxfId="116"/>
    <tableColumn id="26" xr3:uid="{17CC2D44-9CFB-415A-B168-190406FE5A9B}" name="Escreva sua(s) proposta(s) de alteração ou recomendação a este Guia:" dataDxfId="115"/>
    <tableColumn id="27" xr3:uid="{CFA7C80A-449C-4AC3-A48E-B2ED33B78A90}" name="Deseja inserir outro comentário sobre este Guia?5" dataDxfId="114"/>
    <tableColumn id="28" xr3:uid="{BC1191F3-2FE8-45C1-82AA-AABBFCFD042D}" name="Especifique a linha inicial do Guia relacionada a seu comentário:  (Observação: coloque o número da linha para comentário específico de determinado trecho do Guia ou 0 (zero) para comentário geral.)6" dataDxfId="113"/>
    <tableColumn id="29" xr3:uid="{75DA4202-6909-4B1E-82D6-F1C994429A42}" name="Especifique a linha final do Guia relacionada a seu comentário:  (Observação: coloque o número da linha para comentário específico de determinado trecho do Guia ou 0 (zero) para comentário geral.)7" dataDxfId="112"/>
    <tableColumn id="30" xr3:uid="{B3172DF4-AC6F-4C9E-AE5A-30E2347426FA}" name="Qual item do sumário deseja deixar comentários?8" dataDxfId="111"/>
    <tableColumn id="31" xr3:uid="{6EBB4F37-E1D8-4A4F-B756-C086E276C631}" name="Deixe aqui seus comentários e justificativas sobre a proposta de alteração:9" dataDxfId="110"/>
    <tableColumn id="32" xr3:uid="{E42EDA5A-BD1C-4E2C-9815-20AC7BF819FA}" name="Escreva sua(s) proposta(s) de alteração ou recomendação a este Guia:2" dataDxfId="109"/>
    <tableColumn id="33" xr3:uid="{2174F106-D26D-44EC-9764-9121728CD762}" name="Deseja inserir outro comentário sobre este Guia?3" dataDxfId="108"/>
    <tableColumn id="34" xr3:uid="{BF2DB64E-15CC-4C8C-96B4-F319ED879C6C}" name="Especifique a linha inicial do Guia relacionada a seu comentário:  (Observação: coloque o número da linha para comentário específico de determinado trecho do Guia ou 0 (zero) para comentário geral.)4" dataDxfId="107"/>
    <tableColumn id="35" xr3:uid="{EF23358D-3085-4A0C-9AA1-6D1DB47EF118}" name="Especifique a linha final do Guia relacionada a seu comentário:  (Observação: coloque o número da linha para comentário específico de determinado trecho do Guia ou 0 (zero) para comentário geral.)5" dataDxfId="106"/>
    <tableColumn id="36" xr3:uid="{CB2C401F-1A4B-4B6C-AA95-662DFCDCB551}" name="Qual item do sumário deseja deixar comentários?6" dataDxfId="105"/>
    <tableColumn id="37" xr3:uid="{788C2765-DC62-4E1A-BBED-33837E571EBC}" name="Deixe aqui seus comentários e justificativas sobre a proposta de alteração:7" dataDxfId="104"/>
    <tableColumn id="38" xr3:uid="{CEBA8876-0EE6-4B4E-930C-57DDCFCF3846}" name="Escreva sua(s) proposta(s) de alteração ou recomendação a este Guia:8" dataDxfId="103"/>
    <tableColumn id="39" xr3:uid="{37966EAA-43F1-420C-8E08-2EF08251851B}" name="Deseja inserir outro comentário sobre este Guia?9" dataDxfId="102"/>
    <tableColumn id="40" xr3:uid="{728D384C-A8ED-4502-873A-FD26F8A455CC}" name="Especifique a linha inicial do Guia relacionada a seu comentário:  (Observação: coloque o número da linha para comentário específico de determinado trecho do Guia ou 0 (zero) para comentário geral.)10" dataDxfId="101"/>
    <tableColumn id="41" xr3:uid="{20E6760A-8A00-4A42-816A-73A64C1E5A16}" name="Especifique a linha final do Guia relacionada a seu comentário:  (Observação: coloque o número da linha para comentário específico de determinado trecho do Guia ou 0 (zero) para comentário geral.)11" dataDxfId="100"/>
    <tableColumn id="42" xr3:uid="{FBB2B115-4024-4B84-A121-69E717BC8EFE}" name="Qual item do sumário deseja deixar comentários?12" dataDxfId="99"/>
    <tableColumn id="43" xr3:uid="{1D526658-5D89-4057-9306-D282F64A0968}" name="Deixe aqui seus comentários e justificativas sobre a proposta de alteração:13" dataDxfId="98"/>
    <tableColumn id="44" xr3:uid="{97599FE4-0D2E-42C5-A3E5-CE303727AE76}" name="Escreva sua(s) proposta(s) de alteração ou recomendação a este Guia:14" dataDxfId="97"/>
    <tableColumn id="45" xr3:uid="{0C547330-0802-4D03-9E2D-FCFC01E6E9E5}" name="Deseja inserir outro comentário sobre este Guia?15" dataDxfId="96"/>
    <tableColumn id="46" xr3:uid="{56CD0C33-B78A-4770-8EE5-8FED87E8999B}" name="Especifique a linha inicial do Guia relacionada a seu comentário:  (Observação: coloque o número da linha para comentário específico de determinado trecho do Guia ou 0 (zero) para comentário geral.)16" dataDxfId="95"/>
    <tableColumn id="47" xr3:uid="{37A63D5E-5DB3-4AD7-87B3-14F481359D0C}" name="Especifique a linha final do Guia relacionada a seu comentário:  (Observação: coloque o número da linha para comentário específico de determinado trecho do Guia ou 0 (zero) para comentário geral.)17" dataDxfId="94"/>
    <tableColumn id="48" xr3:uid="{1256784F-3CB5-4602-931F-44E7ADB1E494}" name="Qual item do sumário deseja deixar comentários?18" dataDxfId="93"/>
    <tableColumn id="49" xr3:uid="{AF49EB9A-C9BD-4364-8E7A-FF154CD9D815}" name="Deixe aqui seus comentários e justificativas sobre a proposta de alteração:19" dataDxfId="92"/>
    <tableColumn id="50" xr3:uid="{9E12F0D3-5761-49DF-AC73-84E6557A70A8}" name="Escreva sua(s) proposta(s) de alteração ou recomendação a este Guia:20" dataDxfId="91"/>
    <tableColumn id="51" xr3:uid="{D855F382-7F24-492E-A53B-C65F98102A99}" name="Deseja inserir outro comentário sobre este Guia?21" dataDxfId="90"/>
    <tableColumn id="52" xr3:uid="{33937B1D-1DDD-4F86-B8BF-43D3C960E683}" name="Especifique a linha inicial do Guia relacionada a seu comentário:  (Observação: coloque o número da linha para comentário específico de determinado trecho do Guia ou 0 (zero) para comentário geral.)22" dataDxfId="89"/>
    <tableColumn id="53" xr3:uid="{C4F73B18-44D8-4A81-A6FA-B37FFD91D2EF}" name="Especifique a linha final do Guia relacionada a seu comentário:  (Observação: coloque o número da linha para comentário específico de determinado trecho do Guia ou 0 (zero) para comentário geral.)23" dataDxfId="88"/>
    <tableColumn id="54" xr3:uid="{69664546-38D8-4CF9-8555-68D6A736440A}" name="Qual item do sumário deseja deixar comentários?24" dataDxfId="87"/>
    <tableColumn id="55" xr3:uid="{587A1B2C-1E6E-4F28-9230-70351C4D54E3}" name="Deixe aqui seus comentários e justificativas sobre a proposta de alteração:25" dataDxfId="86"/>
    <tableColumn id="56" xr3:uid="{E98195D8-4E12-4A2E-9A9A-AB86617A6036}" name="Escreva sua(s) proposta(s) de alteração ou recomendação a este Guia:26" dataDxfId="85"/>
    <tableColumn id="57" xr3:uid="{A49BBF4C-314A-4D1C-A7CA-B8937B2A8E64}" name="Deseja inserir outro comentário sobre este Guia?27" dataDxfId="84"/>
    <tableColumn id="58" xr3:uid="{F54D039A-65D4-4EAA-957C-6185F66F310A}" name="Especifique a linha inicial do Guia relacionada a seu comentário:  (Observação: coloque o número da linha para comentário específico de determinado trecho do Guia ou 0 (zero) para comentário geral.)28" dataDxfId="83"/>
    <tableColumn id="59" xr3:uid="{0273B62C-874B-4630-91B3-2451DA59BCA8}" name="Especifique a linha final do Guia relacionada a seu comentário:  (Observação: coloque o número da linha para comentário específico de determinado trecho do Guia ou 0 (zero) para comentário geral.)29" dataDxfId="82"/>
    <tableColumn id="60" xr3:uid="{F4C6EA21-CC49-4ACC-85F8-AF7CC92F5C26}" name="Qual item do sumário deseja deixar comentários?30" dataDxfId="81"/>
    <tableColumn id="61" xr3:uid="{14BF35F9-252A-41EC-A09B-EFB336ADBE80}" name="Deixe aqui seus comentários e justificativas sobre a proposta de alteração:31" dataDxfId="80"/>
    <tableColumn id="62" xr3:uid="{9FA29559-1F81-4425-8217-3A4468A127B6}" name="Escreva sua(s) proposta(s) de alteração ou recomendação a este Guia:32" dataDxfId="79"/>
    <tableColumn id="63" xr3:uid="{7BD4F464-CD6D-4D9F-9A76-8EB2955AB0B3}" name="Deseja inserir outro comentário sobre este Guia?33" dataDxfId="78"/>
    <tableColumn id="64" xr3:uid="{4ED2E85A-C7A7-46F8-BFFA-9B14FC94E093}" name="Especifique a linha inicial do Guia relacionada a seu comentário:  (Observação: coloque o número da linha para comentário específico de determinado trecho do Guia ou 0 (zero) para comentário geral.)34" dataDxfId="77"/>
    <tableColumn id="65" xr3:uid="{AC3E0F7C-EE86-4FF6-9BEB-F04C7D12C737}" name="Especifique a linha final do Guia relacionada a seu comentário:  (Observação: coloque o número da linha para comentário específico de determinado trecho do Guia ou 0 (zero) para comentário geral.)35" dataDxfId="76"/>
    <tableColumn id="66" xr3:uid="{C6FF7F4D-AA20-4F2D-BA65-CDECBE70E20D}" name="Qual item do sumário deseja deixar comentários?36" dataDxfId="75"/>
    <tableColumn id="67" xr3:uid="{194E04F8-FD56-4132-B076-E54E33502E81}" name="Deixe aqui seus comentários e justificativas sobre a proposta de alteração:37" dataDxfId="74"/>
    <tableColumn id="68" xr3:uid="{A835E5B0-EDC3-4CC5-A525-0FC6A2834963}" name="Escreva sua(s) proposta(s) de alteração ou recomendação a este Guia:38" dataDxfId="73"/>
    <tableColumn id="69" xr3:uid="{F40D41DD-DDF0-4CB9-915C-9CAE03DCBDEB}" name="Deseja inserir outro comentário sobre este Guia?39" dataDxfId="72"/>
    <tableColumn id="70" xr3:uid="{6A3C6498-8392-4020-B38A-16B31227AD29}" name="Especifique a linha inicial do Guia relacionada a seu comentário:  (Observação: coloque o número da linha para comentário específico de determinado trecho do Guia ou 0 (zero) para comentário geral.)40" dataDxfId="71"/>
    <tableColumn id="71" xr3:uid="{21624A41-C3DE-4E2C-B711-7FC70D63A306}" name="Especifique a linha final do Guia relacionada a seu comentário:  (Observação: coloque o número da linha para comentário específico de determinado trecho do Guia ou 0 (zero) para comentário geral.)41" dataDxfId="70"/>
    <tableColumn id="72" xr3:uid="{6DED1A67-98AE-4F29-8033-58729760408B}" name="Qual item do sumário deseja deixar comentários?42" dataDxfId="69"/>
    <tableColumn id="73" xr3:uid="{E1A74597-08FA-481E-A211-55930C5F2F68}" name="Deixe aqui seus comentários e justificativas sobre a proposta de alteração:43" dataDxfId="68"/>
    <tableColumn id="74" xr3:uid="{6A27F171-D411-42E5-8926-81FA19ED9B4E}" name="Escreva sua(s) proposta(s) de alteração ou recomendação a este Guia:44" dataDxfId="67"/>
    <tableColumn id="75" xr3:uid="{E9C8BABA-C195-41BC-86C4-64824D44376C}" name="Deseja inserir outro comentário sobre este Guia?45" dataDxfId="66"/>
    <tableColumn id="76" xr3:uid="{1A9336CF-CACA-4C17-84C5-D6B430BF44D7}" name="Especifique a linha inicial do Guia relacionada a seu comentário:  (Observação: coloque o número da linha para comentário específico de determinado trecho do Guia ou 0 (zero) para comentário geral.)46" dataDxfId="65"/>
    <tableColumn id="77" xr3:uid="{3C8ACC14-A48A-43A8-ABA0-7149AE091902}" name="Especifique a linha final do Guia relacionada a seu comentário:  (Observação: coloque o número da linha para comentário específico de determinado trecho do Guia ou 0 (zero) para comentário geral.)47" dataDxfId="64"/>
    <tableColumn id="78" xr3:uid="{4442811C-A517-4038-99A0-46067DEAFFC9}" name="Qual item do sumário deseja deixar comentários?48" dataDxfId="63"/>
    <tableColumn id="79" xr3:uid="{16689BE9-0BB8-4FC2-9CCB-3E06B01CE2FE}" name="Deixe aqui seus comentários e justificativas sobre a proposta de alteração:49" dataDxfId="62"/>
    <tableColumn id="80" xr3:uid="{C2B27348-75B7-4714-8FA8-BD5EB92BAD6D}" name="Escreva sua(s) proposta(s) de alteração ou recomendação a este Guia:50" dataDxfId="61"/>
    <tableColumn id="81" xr3:uid="{E884D216-010A-4BDB-8684-D601B1AC0273}" name="Deseja inserir outro comentário sobre este Guia?51" dataDxfId="60"/>
    <tableColumn id="82" xr3:uid="{F2C50888-ED36-4D2F-B3F4-083C4D0AB7B4}" name="Especifique a linha inicial do Guia relacionada a seu comentário:  (Observação: coloque o número da linha para comentário específico de determinado trecho do Guia ou 0 (zero) para comentário geral.)52" dataDxfId="59"/>
    <tableColumn id="83" xr3:uid="{8B467ED3-3E5A-4144-8D0F-6363E122F781}" name="Especifique a linha final do Guia relacionada a seu comentário:  (Observação: coloque o número da linha para comentário específico de determinado trecho do Guia ou 0 (zero) para comentário geral.)53" dataDxfId="58"/>
    <tableColumn id="84" xr3:uid="{90331373-4766-4129-B904-F5096E6F3F19}" name="Qual item do sumário deseja deixar comentários?54" dataDxfId="57"/>
    <tableColumn id="85" xr3:uid="{CFEC7B02-8F0D-4CD4-B326-2BED053DC7F1}" name="Deixe aqui seus comentários e justificativas sobre a proposta de alteração:55" dataDxfId="56"/>
    <tableColumn id="86" xr3:uid="{D5F6BB11-4038-4260-8698-335A1FB16407}" name="Escreva sua(s) proposta(s) de alteração ou recomendação a este Guia:56" dataDxfId="55"/>
    <tableColumn id="87" xr3:uid="{FD52D054-1642-466A-B568-2B9D5064AACE}" name="Deseja inserir outro comentário sobre este Guia?57" dataDxfId="54"/>
    <tableColumn id="88" xr3:uid="{55F00584-C03B-4E3B-B5C3-97E50DAF602F}" name="Especifique a linha inicial do Guia relacionada a seu comentário:  (Observação: coloque o número da linha para comentário específico de determinado trecho do Guia ou 0 (zero) para comentário geral.)58" dataDxfId="53"/>
    <tableColumn id="89" xr3:uid="{751E9634-ADE2-47A9-8FB8-08FA15FE4A71}" name="Especifique a linha final do Guia relacionada a seu comentário:  (Observação: coloque o número da linha para comentário específico de determinado trecho do Guia ou 0 (zero) para comentário geral.)59" dataDxfId="52"/>
    <tableColumn id="90" xr3:uid="{384F5900-32DA-43B9-B18A-88D9C6022A1C}" name="Qual item do sumário deseja deixar comentários?60" dataDxfId="51"/>
    <tableColumn id="91" xr3:uid="{920497D2-ED5F-41B6-BE75-F827DBEDCE51}" name="Deixe aqui seus comentários e justificativas sobre a proposta de alteração:61" dataDxfId="50"/>
    <tableColumn id="92" xr3:uid="{4B07FC63-C031-4048-984D-93470988E384}" name="Escreva sua(s) proposta(s) de alteração ou recomendação a este Guia:62" dataDxfId="49"/>
    <tableColumn id="93" xr3:uid="{043129B3-1ECE-4D3C-AFC1-28DF1220C6A0}" name="Deseja inserir outro comentário sobre este Guia?63" dataDxfId="48"/>
    <tableColumn id="94" xr3:uid="{2D5C125C-2B0E-41ED-96D9-EF46AC13669A}" name="Especifique a linha inicial do Guia relacionada a seu comentário:  (Observação: coloque o número da linha para comentário específico de determinado trecho do Guia ou 0 (zero) para comentário geral.)64" dataDxfId="47"/>
    <tableColumn id="95" xr3:uid="{606BECE2-48C0-4728-9530-7E6E2FC83F4A}" name="Especifique a linha final do Guia relacionada a seu comentário:  (Observação: coloque o número da linha para comentário específico de determinado trecho do Guia ou 0 (zero) para comentário geral.)65" dataDxfId="46"/>
    <tableColumn id="96" xr3:uid="{A4AD6A2F-F316-4A54-AF36-FE0546AC37B3}" name="Qual item do sumário deseja deixar comentários?66" dataDxfId="45"/>
    <tableColumn id="97" xr3:uid="{B35D8C18-E9DF-4F17-A592-D595DAC46B1D}" name="Deixe aqui seus comentários e justificativas sobre a proposta de alteração:67" dataDxfId="44"/>
    <tableColumn id="98" xr3:uid="{616C0D0B-3960-4D28-81A8-E46DFE81EF0B}" name="Escreva sua(s) proposta(s) de alteração ou recomendação a este Guia:68" dataDxfId="43"/>
    <tableColumn id="99" xr3:uid="{73CBCADB-6BC6-4C87-8812-43144E35EA38}" name="Deseja inserir outro comentário sobre este Guia?69" dataDxfId="42"/>
    <tableColumn id="100" xr3:uid="{90EE1B90-4462-4CA8-958A-1B5879E6B716}" name="Especifique a linha inicial do Guia relacionada a seu comentário:  (Observação: coloque o número da linha para comentário específico de determinado trecho do Guia ou 0 (zero) para comentário geral.)70" dataDxfId="41"/>
    <tableColumn id="101" xr3:uid="{A7F71AB5-2970-4AFD-93AF-53D6514302A8}" name="Especifique a linha final do Guia relacionada a seu comentário:  (Observação: coloque o número da linha para comentário específico de determinado trecho do Guia ou 0 (zero) para comentário geral.)71" dataDxfId="40"/>
    <tableColumn id="102" xr3:uid="{55E56547-778F-4EBD-B872-66B97DBC06E0}" name="Qual item do sumário deseja deixar comentários?72" dataDxfId="39"/>
    <tableColumn id="103" xr3:uid="{410C53F5-181E-4CE0-A347-692CC72527C9}" name="Deixe aqui seus comentários e justificativas sobre a proposta de alteração:73" dataDxfId="38"/>
    <tableColumn id="104" xr3:uid="{74610A31-3825-49CC-A797-839492BD7A11}" name="Escreva sua(s) proposta(s) de alteração ou recomendação a este Guia:74" dataDxfId="37"/>
    <tableColumn id="105" xr3:uid="{DEA89E99-BAB9-45B8-BC84-F3A1D6ADEA61}" name="Deseja inserir outro comentário sobre este Guia?75" dataDxfId="36"/>
    <tableColumn id="106" xr3:uid="{477E326C-A16B-4F8C-93F1-1D35AC2C3898}" name="Especifique a linha inicial do Guia relacionada a seu comentário:  (Observação: coloque o número da linha para comentário específico de determinado trecho do Guia ou 0 (zero) para comentário geral.)76" dataDxfId="35"/>
    <tableColumn id="107" xr3:uid="{961B778D-9C37-4F9B-820A-83429CFE5A10}" name="Especifique a linha final do Guia relacionada a seu comentário:  (Observação: coloque o número da linha para comentário específico de determinado trecho do Guia ou 0 (zero) para comentário geral.)77" dataDxfId="34"/>
    <tableColumn id="108" xr3:uid="{CCD8D6E0-4CEF-4EE5-83A8-CB8F65534D13}" name="Qual item do sumário deseja deixar comentários?78" dataDxfId="33"/>
    <tableColumn id="109" xr3:uid="{E0001BC1-2B0B-4D74-8235-0B5A1C9527F2}" name="Deixe aqui seus comentários e justificativas sobre a proposta de alteração:79" dataDxfId="32"/>
    <tableColumn id="110" xr3:uid="{B36A1B8F-5395-49C1-B89F-D167126AFF5B}" name="Escreva sua(s) proposta(s) de alteração ou recomendação a este Guia:80" dataDxfId="31"/>
    <tableColumn id="111" xr3:uid="{34F1747C-2AC0-4A97-98C9-69A6D2EBA6F2}" name="Deseja inserir outro comentário sobre este Guia?81" dataDxfId="30"/>
    <tableColumn id="112" xr3:uid="{71AD061D-FE0B-48C2-8F09-93F8F94E9001}" name="Especifique a linha inicial do Guia relacionada a seu comentário:  (Observação: coloque o número da linha para comentário específico de determinado trecho do Guia ou 0 (zero) para comentário geral.)82" dataDxfId="29"/>
    <tableColumn id="113" xr3:uid="{30BA8414-C51B-4D34-A619-8B83CAA489A2}" name="Especifique a linha final do Guia relacionada a seu comentário:  (Observação: coloque o número da linha para comentário específico de determinado trecho do Guia ou 0 (zero) para comentário geral.)83" dataDxfId="28"/>
    <tableColumn id="114" xr3:uid="{51536CA6-C099-4EFB-80ED-ED90FE16B42F}" name="Qual item do sumário deseja deixar comentários?84" dataDxfId="27"/>
    <tableColumn id="115" xr3:uid="{446CDE4D-10E3-4AC0-8E14-01D96C097C0A}" name="Deixe aqui seus comentários e justificativas sobre a proposta de alteração:85" dataDxfId="26"/>
    <tableColumn id="116" xr3:uid="{00DDEDEF-A8C3-4858-A5F8-0955B3AEB416}" name="Escreva sua(s) proposta(s) de alteração ou recomendação a este Guia:86" dataDxfId="25"/>
    <tableColumn id="117" xr3:uid="{89AC398B-FBE5-4D42-A2AD-AD409D215824}" name="Deseja inserir outro comentário sobre este Guia?87" dataDxfId="24"/>
    <tableColumn id="118" xr3:uid="{CFE57DD3-3682-4430-A0EE-BDC8B0C3F07E}" name="Especifique a linha inicial do Guia relacionada a seu comentário:  (Observação: coloque o número da linha para comentário específico de determinado trecho do Guia ou 0 (zero) para comentário geral.)88" dataDxfId="23"/>
    <tableColumn id="119" xr3:uid="{5FC7E6C0-536A-452C-BB8E-B7266AF0D02B}" name="Especifique a linha final do Guia relacionada a seu comentário:  (Observação: coloque o número da linha para comentário específico de determinado trecho do Guia ou 0 (zero) para comentário geral.)89" dataDxfId="22"/>
    <tableColumn id="120" xr3:uid="{ECB2D790-772D-498C-8870-C57F39F93289}" name="Qual item do sumário deseja deixar comentários?90" dataDxfId="21"/>
    <tableColumn id="121" xr3:uid="{BC323E3F-3531-47EE-BB67-67B2BC23168A}" name="Deixe aqui seus comentários e justificativas sobre a proposta de alteração:91" dataDxfId="20"/>
    <tableColumn id="122" xr3:uid="{63993867-AF8E-4EF7-AA0C-171A1DE6E286}" name="Escreva sua(s) proposta(s) de alteração ou recomendação a este Guia:92" dataDxfId="19"/>
    <tableColumn id="123" xr3:uid="{C507DE55-A2A9-4151-B605-7FBFFF617EA5}" name="Deseja inserir outro comentário sobre este Guia?93" dataDxfId="18"/>
    <tableColumn id="124" xr3:uid="{285C12DF-6E43-4DAA-93FE-74F98D119A07}" name="Especifique a linha inicial do Guia relacionada a seu comentário:  (Observação: coloque o número da linha para comentário específico de determinado trecho do Guia ou 0 (zero) para comentário geral.)94" dataDxfId="17"/>
    <tableColumn id="125" xr3:uid="{E6E8974E-B005-4891-B339-3C731795FE0D}" name="Especifique a linha final do Guia relacionada a seu comentário:  (Observação: coloque o número da linha para comentário específico de determinado trecho do Guia ou 0 (zero) para comentário geral.)95" dataDxfId="16"/>
    <tableColumn id="126" xr3:uid="{497693DE-3387-4BE6-93BC-A9EEA9DA61FC}" name="Qual item do sumário deseja deixar comentários?96" dataDxfId="15"/>
    <tableColumn id="127" xr3:uid="{5CE8ACE6-3F32-48F3-90ED-E9564563BC14}" name="Deixe aqui seus comentários e justificativas sobre a proposta de alteração:97" dataDxfId="14"/>
    <tableColumn id="128" xr3:uid="{BE326F10-FF32-4013-9C9B-9661F82C56CB}" name="Escreva sua(s) proposta(s) de alteração ou recomendação a este Guia:98" dataDxfId="13"/>
    <tableColumn id="129" xr3:uid="{DB9CE138-207B-4C64-BBBE-6DC4D6EA3374}" name="Deseja inserir outro comentário sobre este Guia?99" dataDxfId="12"/>
    <tableColumn id="130" xr3:uid="{B0266F34-FBBF-4E92-B1C3-534207A25606}" name="Especifique a linha inicial do Guia relacionada a seu comentário:  (Observação: coloque o número da linha para comentário específico de determinado trecho do Guia ou 0 (zero) para comentário geral.)100" dataDxfId="11"/>
    <tableColumn id="131" xr3:uid="{E108B926-1AA9-488B-9F78-F026FDF12E04}" name="Especifique a linha final do Guia relacionada a seu comentário:  (Observação: coloque o número da linha para comentário específico de determinado trecho do Guia ou 0 (zero) para comentário geral.)101" dataDxfId="10"/>
    <tableColumn id="132" xr3:uid="{DEB1B6C3-7ED7-4383-8467-D5365DB377B0}" name="Qual item do sumário deseja deixar comentários?102" dataDxfId="9"/>
    <tableColumn id="133" xr3:uid="{0897790B-851E-4BE3-B025-05E55A3D9508}" name="Deixe aqui seus comentários e justificativas sobre a proposta de alteração:103" dataDxfId="8"/>
    <tableColumn id="134" xr3:uid="{F7A3EA42-D2CF-481D-BD1F-263C5103027A}" name="Escreva sua(s) proposta(s) de alteração ou recomendação a este Guia:104" dataDxfId="7"/>
    <tableColumn id="135" xr3:uid="{2675A0A0-22FB-4588-8820-087028915081}" name="Deseja inserir outro comentário sobre este Guia?105" dataDxfId="6"/>
    <tableColumn id="136" xr3:uid="{3580CCB1-875F-4988-8E40-1F414DCCBC86}" name="De modo geral, qual é a sua opinião sobre o Guia em discussão?" dataDxfId="5"/>
    <tableColumn id="137" xr3:uid="{7CA5168E-159C-4EAA-B164-DF032661BB6D}" name="Na sua opinião, qual o grau de impacto do Guia sobre as suas rotinas e atividades?" dataDxfId="4"/>
    <tableColumn id="138" xr3:uid="{05D08416-CE38-4F1D-A0F0-35CC33723097}" name="Use este campo para fazer comentários gerais sobre este guia, caso deseje." dataDxfId="3"/>
    <tableColumn id="139" xr3:uid="{6AFB4F74-18F9-4A41-B27B-DCD9FACA4B7D}" name="Indique, se for o caso, referências bibliográficas utilizadas para suas contribuições:" dataDxfId="2"/>
    <tableColumn id="140" xr3:uid="{514772AE-D177-4EFA-9B88-C73326330205}" name="Você pode incluir um arquivo com as suas referências:" dataDxfId="1"/>
    <tableColumn id="141" xr3:uid="{9346A561-E16B-46C1-ACA9-976D0EE2D454}" name="filecount - Você pode incluir um arquivo com as suas referências:" dataDxfId="0"/>
  </tableColumns>
  <tableStyleInfo name="Estilo de Tabela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9" totalsRowShown="0">
  <autoFilter ref="A2:A9" xr:uid="{BD8326C0-E674-4B36-AE4B-77F7234B537A}"/>
  <tableColumns count="1">
    <tableColumn id="1" xr3:uid="{9D2630BF-4076-4DD6-BF8F-27EA486057C1}" name="Posicionamento da Anvisa"/>
  </tableColumns>
  <tableStyleInfo name="Estilo de tabe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12:A15" totalsRowShown="0">
  <autoFilter ref="A12:A15"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E266-74E2-4CB2-9B8C-ECE9373C7312}">
  <sheetPr codeName="Planilha1"/>
  <dimension ref="A1:EK6"/>
  <sheetViews>
    <sheetView showGridLines="0" tabSelected="1" zoomScale="90" zoomScaleNormal="90" workbookViewId="0">
      <selection activeCell="A3" sqref="A3"/>
    </sheetView>
  </sheetViews>
  <sheetFormatPr defaultColWidth="20.7109375" defaultRowHeight="12.75" x14ac:dyDescent="0.2"/>
  <cols>
    <col min="1" max="1" width="18.28515625" style="1" customWidth="1"/>
    <col min="2" max="2" width="20.7109375" style="1"/>
    <col min="3" max="4" width="24.7109375" style="1" customWidth="1"/>
    <col min="5" max="16" width="20.7109375" style="1"/>
    <col min="17" max="17" width="48.28515625" style="1" customWidth="1"/>
    <col min="18" max="18" width="20.42578125" style="1" customWidth="1"/>
    <col min="19" max="30" width="20.7109375" style="1" customWidth="1"/>
    <col min="31" max="16384" width="20.7109375" style="1"/>
  </cols>
  <sheetData>
    <row r="1" spans="1:141" ht="122.45" customHeight="1" x14ac:dyDescent="0.2"/>
    <row r="2" spans="1:141" ht="50.1" customHeight="1" x14ac:dyDescent="0.2">
      <c r="A2" s="5" t="s">
        <v>56</v>
      </c>
      <c r="B2" s="6" t="s">
        <v>57</v>
      </c>
      <c r="C2" s="6" t="s">
        <v>58</v>
      </c>
      <c r="D2" s="6" t="s">
        <v>59</v>
      </c>
      <c r="E2" s="6" t="s">
        <v>60</v>
      </c>
      <c r="F2" s="6" t="s">
        <v>61</v>
      </c>
      <c r="G2" s="6" t="s">
        <v>62</v>
      </c>
      <c r="H2" s="6" t="s">
        <v>63</v>
      </c>
      <c r="I2" s="6" t="s">
        <v>64</v>
      </c>
      <c r="J2" s="6" t="s">
        <v>65</v>
      </c>
      <c r="K2" s="6" t="s">
        <v>66</v>
      </c>
      <c r="L2" s="6" t="s">
        <v>67</v>
      </c>
      <c r="M2" s="6" t="s">
        <v>68</v>
      </c>
      <c r="N2" s="6" t="s">
        <v>69</v>
      </c>
      <c r="O2" s="6" t="s">
        <v>70</v>
      </c>
      <c r="P2" s="6" t="s">
        <v>71</v>
      </c>
      <c r="Q2" s="6" t="s">
        <v>72</v>
      </c>
      <c r="R2" s="6" t="s">
        <v>73</v>
      </c>
      <c r="S2" s="6" t="s">
        <v>74</v>
      </c>
      <c r="T2" s="6" t="s">
        <v>75</v>
      </c>
      <c r="U2" s="6" t="s">
        <v>76</v>
      </c>
      <c r="V2" s="6" t="s">
        <v>77</v>
      </c>
      <c r="W2" s="6" t="s">
        <v>78</v>
      </c>
      <c r="X2" s="6" t="s">
        <v>79</v>
      </c>
      <c r="Y2" s="6" t="s">
        <v>80</v>
      </c>
      <c r="Z2" s="6" t="s">
        <v>81</v>
      </c>
      <c r="AA2" s="6" t="s">
        <v>82</v>
      </c>
      <c r="AB2" s="6" t="s">
        <v>83</v>
      </c>
      <c r="AC2" s="6" t="s">
        <v>84</v>
      </c>
      <c r="AD2" s="6" t="s">
        <v>85</v>
      </c>
      <c r="AE2" s="6" t="s">
        <v>86</v>
      </c>
      <c r="AF2" s="6" t="s">
        <v>87</v>
      </c>
      <c r="AG2" s="6" t="s">
        <v>88</v>
      </c>
      <c r="AH2" s="6" t="s">
        <v>89</v>
      </c>
      <c r="AI2" s="6" t="s">
        <v>90</v>
      </c>
      <c r="AJ2" s="6" t="s">
        <v>91</v>
      </c>
      <c r="AK2" s="6" t="s">
        <v>92</v>
      </c>
      <c r="AL2" s="6" t="s">
        <v>93</v>
      </c>
      <c r="AM2" s="6" t="s">
        <v>94</v>
      </c>
      <c r="AN2" s="6" t="s">
        <v>95</v>
      </c>
      <c r="AO2" s="6" t="s">
        <v>96</v>
      </c>
      <c r="AP2" s="6" t="s">
        <v>97</v>
      </c>
      <c r="AQ2" s="6" t="s">
        <v>98</v>
      </c>
      <c r="AR2" s="6" t="s">
        <v>99</v>
      </c>
      <c r="AS2" s="6" t="s">
        <v>100</v>
      </c>
      <c r="AT2" s="6" t="s">
        <v>101</v>
      </c>
      <c r="AU2" s="6" t="s">
        <v>102</v>
      </c>
      <c r="AV2" s="6" t="s">
        <v>103</v>
      </c>
      <c r="AW2" s="6" t="s">
        <v>104</v>
      </c>
      <c r="AX2" s="6" t="s">
        <v>105</v>
      </c>
      <c r="AY2" s="6" t="s">
        <v>106</v>
      </c>
      <c r="AZ2" s="6" t="s">
        <v>107</v>
      </c>
      <c r="BA2" s="6" t="s">
        <v>108</v>
      </c>
      <c r="BB2" s="6" t="s">
        <v>109</v>
      </c>
      <c r="BC2" s="6" t="s">
        <v>110</v>
      </c>
      <c r="BD2" s="6" t="s">
        <v>111</v>
      </c>
      <c r="BE2" s="6" t="s">
        <v>112</v>
      </c>
      <c r="BF2" s="6" t="s">
        <v>113</v>
      </c>
      <c r="BG2" s="6" t="s">
        <v>114</v>
      </c>
      <c r="BH2" s="6" t="s">
        <v>115</v>
      </c>
      <c r="BI2" s="6" t="s">
        <v>116</v>
      </c>
      <c r="BJ2" s="6" t="s">
        <v>117</v>
      </c>
      <c r="BK2" s="6" t="s">
        <v>118</v>
      </c>
      <c r="BL2" s="6" t="s">
        <v>119</v>
      </c>
      <c r="BM2" s="6" t="s">
        <v>120</v>
      </c>
      <c r="BN2" s="6" t="s">
        <v>121</v>
      </c>
      <c r="BO2" s="6" t="s">
        <v>122</v>
      </c>
      <c r="BP2" s="6" t="s">
        <v>123</v>
      </c>
      <c r="BQ2" s="6" t="s">
        <v>124</v>
      </c>
      <c r="BR2" s="6" t="s">
        <v>125</v>
      </c>
      <c r="BS2" s="6" t="s">
        <v>126</v>
      </c>
      <c r="BT2" s="6" t="s">
        <v>127</v>
      </c>
      <c r="BU2" s="6" t="s">
        <v>128</v>
      </c>
      <c r="BV2" s="6" t="s">
        <v>129</v>
      </c>
      <c r="BW2" s="6" t="s">
        <v>130</v>
      </c>
      <c r="BX2" s="6" t="s">
        <v>131</v>
      </c>
      <c r="BY2" s="6" t="s">
        <v>132</v>
      </c>
      <c r="BZ2" s="6" t="s">
        <v>133</v>
      </c>
      <c r="CA2" s="6" t="s">
        <v>134</v>
      </c>
      <c r="CB2" s="6" t="s">
        <v>135</v>
      </c>
      <c r="CC2" s="6" t="s">
        <v>136</v>
      </c>
      <c r="CD2" s="6" t="s">
        <v>137</v>
      </c>
      <c r="CE2" s="6" t="s">
        <v>138</v>
      </c>
      <c r="CF2" s="6" t="s">
        <v>139</v>
      </c>
      <c r="CG2" s="6" t="s">
        <v>140</v>
      </c>
      <c r="CH2" s="6" t="s">
        <v>141</v>
      </c>
      <c r="CI2" s="6" t="s">
        <v>142</v>
      </c>
      <c r="CJ2" s="6" t="s">
        <v>143</v>
      </c>
      <c r="CK2" s="6" t="s">
        <v>144</v>
      </c>
      <c r="CL2" s="6" t="s">
        <v>145</v>
      </c>
      <c r="CM2" s="6" t="s">
        <v>146</v>
      </c>
      <c r="CN2" s="6" t="s">
        <v>147</v>
      </c>
      <c r="CO2" s="6" t="s">
        <v>148</v>
      </c>
      <c r="CP2" s="6" t="s">
        <v>149</v>
      </c>
      <c r="CQ2" s="6" t="s">
        <v>150</v>
      </c>
      <c r="CR2" s="6" t="s">
        <v>151</v>
      </c>
      <c r="CS2" s="6" t="s">
        <v>152</v>
      </c>
      <c r="CT2" s="6" t="s">
        <v>153</v>
      </c>
      <c r="CU2" s="6" t="s">
        <v>154</v>
      </c>
      <c r="CV2" s="6" t="s">
        <v>155</v>
      </c>
      <c r="CW2" s="6" t="s">
        <v>156</v>
      </c>
      <c r="CX2" s="6" t="s">
        <v>157</v>
      </c>
      <c r="CY2" s="6" t="s">
        <v>158</v>
      </c>
      <c r="CZ2" s="6" t="s">
        <v>159</v>
      </c>
      <c r="DA2" s="6" t="s">
        <v>160</v>
      </c>
      <c r="DB2" s="6" t="s">
        <v>161</v>
      </c>
      <c r="DC2" s="6" t="s">
        <v>162</v>
      </c>
      <c r="DD2" s="6" t="s">
        <v>163</v>
      </c>
      <c r="DE2" s="6" t="s">
        <v>164</v>
      </c>
      <c r="DF2" s="6" t="s">
        <v>165</v>
      </c>
      <c r="DG2" s="6" t="s">
        <v>166</v>
      </c>
      <c r="DH2" s="6" t="s">
        <v>167</v>
      </c>
      <c r="DI2" s="6" t="s">
        <v>168</v>
      </c>
      <c r="DJ2" s="6" t="s">
        <v>169</v>
      </c>
      <c r="DK2" s="6" t="s">
        <v>170</v>
      </c>
      <c r="DL2" s="6" t="s">
        <v>171</v>
      </c>
      <c r="DM2" s="6" t="s">
        <v>172</v>
      </c>
      <c r="DN2" s="6" t="s">
        <v>173</v>
      </c>
      <c r="DO2" s="6" t="s">
        <v>174</v>
      </c>
      <c r="DP2" s="6" t="s">
        <v>175</v>
      </c>
      <c r="DQ2" s="6" t="s">
        <v>176</v>
      </c>
      <c r="DR2" s="6" t="s">
        <v>177</v>
      </c>
      <c r="DS2" s="6" t="s">
        <v>178</v>
      </c>
      <c r="DT2" s="6" t="s">
        <v>179</v>
      </c>
      <c r="DU2" s="6" t="s">
        <v>180</v>
      </c>
      <c r="DV2" s="6" t="s">
        <v>181</v>
      </c>
      <c r="DW2" s="6" t="s">
        <v>182</v>
      </c>
      <c r="DX2" s="6" t="s">
        <v>183</v>
      </c>
      <c r="DY2" s="6" t="s">
        <v>184</v>
      </c>
      <c r="DZ2" s="6" t="s">
        <v>185</v>
      </c>
      <c r="EA2" s="6" t="s">
        <v>186</v>
      </c>
      <c r="EB2" s="6" t="s">
        <v>187</v>
      </c>
      <c r="EC2" s="6" t="s">
        <v>188</v>
      </c>
      <c r="ED2" s="6" t="s">
        <v>189</v>
      </c>
      <c r="EE2" s="6" t="s">
        <v>190</v>
      </c>
      <c r="EF2" s="6" t="s">
        <v>191</v>
      </c>
      <c r="EG2" s="6" t="s">
        <v>192</v>
      </c>
      <c r="EH2" s="6" t="s">
        <v>193</v>
      </c>
      <c r="EI2" s="6" t="s">
        <v>194</v>
      </c>
      <c r="EJ2" s="6" t="s">
        <v>195</v>
      </c>
      <c r="EK2" s="6" t="s">
        <v>196</v>
      </c>
    </row>
    <row r="3" spans="1:141" ht="50.1" customHeight="1" x14ac:dyDescent="0.2">
      <c r="A3" s="9">
        <v>255</v>
      </c>
      <c r="B3" s="7" t="s">
        <v>197</v>
      </c>
      <c r="C3" s="7">
        <v>1</v>
      </c>
      <c r="D3" s="7" t="s">
        <v>198</v>
      </c>
      <c r="E3" s="7">
        <v>1142235838</v>
      </c>
      <c r="F3" s="7" t="s">
        <v>199</v>
      </c>
      <c r="G3" s="7" t="s">
        <v>197</v>
      </c>
      <c r="H3" s="7"/>
      <c r="I3" s="7" t="s">
        <v>3</v>
      </c>
      <c r="J3" s="7"/>
      <c r="K3" s="7" t="s">
        <v>2</v>
      </c>
      <c r="L3" s="7"/>
      <c r="M3" s="7"/>
      <c r="N3" s="7"/>
      <c r="O3" s="7"/>
      <c r="P3" s="7">
        <v>111</v>
      </c>
      <c r="Q3" s="7">
        <v>112</v>
      </c>
      <c r="R3" s="7" t="s">
        <v>200</v>
      </c>
      <c r="S3" s="7" t="s">
        <v>4</v>
      </c>
      <c r="T3" s="7"/>
      <c r="U3" s="7" t="s">
        <v>201</v>
      </c>
      <c r="V3" s="7">
        <v>286</v>
      </c>
      <c r="W3" s="7">
        <v>286</v>
      </c>
      <c r="X3" s="7" t="s">
        <v>202</v>
      </c>
      <c r="Y3" s="7" t="s">
        <v>5</v>
      </c>
      <c r="Z3" s="7" t="s">
        <v>6</v>
      </c>
      <c r="AA3" s="7" t="s">
        <v>201</v>
      </c>
      <c r="AB3" s="7">
        <v>316</v>
      </c>
      <c r="AC3" s="7">
        <v>317</v>
      </c>
      <c r="AD3" s="7" t="s">
        <v>203</v>
      </c>
      <c r="AE3" s="7" t="s">
        <v>7</v>
      </c>
      <c r="AF3" s="8" t="s">
        <v>8</v>
      </c>
      <c r="AG3" s="8" t="s">
        <v>201</v>
      </c>
      <c r="AH3" s="8">
        <v>378</v>
      </c>
      <c r="AI3" s="8">
        <v>388</v>
      </c>
      <c r="AJ3" s="8">
        <v>6</v>
      </c>
      <c r="AK3" s="8" t="s">
        <v>9</v>
      </c>
      <c r="AL3" s="8" t="s">
        <v>10</v>
      </c>
      <c r="AM3" s="8" t="s">
        <v>201</v>
      </c>
      <c r="AN3" s="8">
        <v>408</v>
      </c>
      <c r="AO3" s="8">
        <v>409</v>
      </c>
      <c r="AP3" s="8">
        <v>6</v>
      </c>
      <c r="AQ3" s="8" t="s">
        <v>11</v>
      </c>
      <c r="AR3" s="8" t="s">
        <v>12</v>
      </c>
      <c r="AS3" s="8" t="s">
        <v>204</v>
      </c>
      <c r="AT3" s="8"/>
      <c r="AU3" s="8"/>
      <c r="AV3" s="8"/>
      <c r="AW3" s="8"/>
      <c r="AX3" s="8"/>
      <c r="AY3" s="8" t="s">
        <v>205</v>
      </c>
      <c r="AZ3" s="8"/>
      <c r="BA3" s="8"/>
      <c r="BB3" s="8"/>
      <c r="BC3" s="8"/>
      <c r="BD3" s="8"/>
      <c r="BE3" s="8" t="s">
        <v>205</v>
      </c>
      <c r="BF3" s="8"/>
      <c r="BG3" s="8"/>
      <c r="BH3" s="8"/>
      <c r="BI3" s="8"/>
      <c r="BJ3" s="8"/>
      <c r="BK3" s="8" t="s">
        <v>205</v>
      </c>
      <c r="BL3" s="8"/>
      <c r="BM3" s="8"/>
      <c r="BN3" s="8"/>
      <c r="BO3" s="8"/>
      <c r="BP3" s="8"/>
      <c r="BQ3" s="8" t="s">
        <v>205</v>
      </c>
      <c r="BR3" s="8"/>
      <c r="BS3" s="8"/>
      <c r="BT3" s="8"/>
      <c r="BU3" s="8"/>
      <c r="BV3" s="8"/>
      <c r="BW3" s="8" t="s">
        <v>205</v>
      </c>
      <c r="BX3" s="8"/>
      <c r="BY3" s="8"/>
      <c r="BZ3" s="8"/>
      <c r="CA3" s="8"/>
      <c r="CB3" s="8"/>
      <c r="CC3" s="8" t="s">
        <v>205</v>
      </c>
      <c r="CD3" s="8"/>
      <c r="CE3" s="8"/>
      <c r="CF3" s="8"/>
      <c r="CG3" s="8"/>
      <c r="CH3" s="8"/>
      <c r="CI3" s="8" t="s">
        <v>205</v>
      </c>
      <c r="CJ3" s="8"/>
      <c r="CK3" s="8"/>
      <c r="CL3" s="8"/>
      <c r="CM3" s="8"/>
      <c r="CN3" s="8"/>
      <c r="CO3" s="8" t="s">
        <v>205</v>
      </c>
      <c r="CP3" s="8"/>
      <c r="CQ3" s="8"/>
      <c r="CR3" s="8"/>
      <c r="CS3" s="8"/>
      <c r="CT3" s="8"/>
      <c r="CU3" s="8" t="s">
        <v>205</v>
      </c>
      <c r="CV3" s="8"/>
      <c r="CW3" s="8"/>
      <c r="CX3" s="8"/>
      <c r="CY3" s="8"/>
      <c r="CZ3" s="8"/>
      <c r="DA3" s="8" t="s">
        <v>205</v>
      </c>
      <c r="DB3" s="8"/>
      <c r="DC3" s="8"/>
      <c r="DD3" s="8"/>
      <c r="DE3" s="8"/>
      <c r="DF3" s="8"/>
      <c r="DG3" s="8" t="s">
        <v>205</v>
      </c>
      <c r="DH3" s="8"/>
      <c r="DI3" s="8"/>
      <c r="DJ3" s="8"/>
      <c r="DK3" s="8"/>
      <c r="DL3" s="8"/>
      <c r="DM3" s="8" t="s">
        <v>205</v>
      </c>
      <c r="DN3" s="8"/>
      <c r="DO3" s="8"/>
      <c r="DP3" s="8"/>
      <c r="DQ3" s="8"/>
      <c r="DR3" s="8"/>
      <c r="DS3" s="8" t="s">
        <v>205</v>
      </c>
      <c r="DT3" s="8"/>
      <c r="DU3" s="8"/>
      <c r="DV3" s="8"/>
      <c r="DW3" s="8"/>
      <c r="DX3" s="8"/>
      <c r="DY3" s="8" t="s">
        <v>205</v>
      </c>
      <c r="DZ3" s="8"/>
      <c r="EA3" s="8"/>
      <c r="EB3" s="8"/>
      <c r="EC3" s="8"/>
      <c r="ED3" s="8"/>
      <c r="EE3" s="8" t="s">
        <v>205</v>
      </c>
      <c r="EF3" s="8" t="s">
        <v>206</v>
      </c>
      <c r="EG3" s="8" t="s">
        <v>207</v>
      </c>
      <c r="EH3" s="13" t="s">
        <v>208</v>
      </c>
      <c r="EI3" s="8"/>
      <c r="EJ3" s="8"/>
      <c r="EK3" s="8">
        <v>0</v>
      </c>
    </row>
    <row r="4" spans="1:141" ht="50.1" customHeight="1" x14ac:dyDescent="0.2">
      <c r="A4" s="9">
        <v>265</v>
      </c>
      <c r="B4" s="7" t="s">
        <v>209</v>
      </c>
      <c r="C4" s="7">
        <v>1</v>
      </c>
      <c r="D4" s="7" t="s">
        <v>198</v>
      </c>
      <c r="E4" s="7">
        <v>93744388</v>
      </c>
      <c r="F4" s="7" t="s">
        <v>210</v>
      </c>
      <c r="G4" s="7" t="s">
        <v>209</v>
      </c>
      <c r="H4" s="7"/>
      <c r="I4" s="7" t="s">
        <v>3</v>
      </c>
      <c r="J4" s="7"/>
      <c r="K4" s="7" t="s">
        <v>13</v>
      </c>
      <c r="L4" s="7"/>
      <c r="M4" s="7"/>
      <c r="N4" s="7"/>
      <c r="O4" s="7"/>
      <c r="P4" s="12" t="s">
        <v>211</v>
      </c>
      <c r="Q4" s="12">
        <v>0</v>
      </c>
      <c r="R4" s="12"/>
      <c r="S4" s="11" t="s">
        <v>212</v>
      </c>
      <c r="T4" s="7"/>
      <c r="U4" s="7" t="s">
        <v>201</v>
      </c>
      <c r="V4" s="7">
        <v>18</v>
      </c>
      <c r="W4" s="7">
        <v>18</v>
      </c>
      <c r="X4" s="7">
        <v>1</v>
      </c>
      <c r="Y4" s="7" t="s">
        <v>22</v>
      </c>
      <c r="Z4" s="7" t="s">
        <v>23</v>
      </c>
      <c r="AA4" s="7" t="s">
        <v>201</v>
      </c>
      <c r="AB4" s="7">
        <v>18</v>
      </c>
      <c r="AC4" s="7">
        <v>18</v>
      </c>
      <c r="AD4" s="7">
        <v>1</v>
      </c>
      <c r="AE4" s="7" t="s">
        <v>24</v>
      </c>
      <c r="AF4" s="7" t="s">
        <v>25</v>
      </c>
      <c r="AG4" s="7" t="s">
        <v>201</v>
      </c>
      <c r="AH4" s="7">
        <v>66</v>
      </c>
      <c r="AI4" s="7">
        <v>72</v>
      </c>
      <c r="AJ4" s="7">
        <v>2</v>
      </c>
      <c r="AK4" s="7" t="s">
        <v>26</v>
      </c>
      <c r="AL4" s="7" t="s">
        <v>27</v>
      </c>
      <c r="AM4" s="7" t="s">
        <v>201</v>
      </c>
      <c r="AN4" s="7">
        <v>80</v>
      </c>
      <c r="AO4" s="7">
        <v>80</v>
      </c>
      <c r="AP4" s="7">
        <v>3</v>
      </c>
      <c r="AQ4" s="7" t="s">
        <v>28</v>
      </c>
      <c r="AR4" s="7" t="s">
        <v>29</v>
      </c>
      <c r="AS4" s="7" t="s">
        <v>201</v>
      </c>
      <c r="AT4" s="7">
        <v>84</v>
      </c>
      <c r="AU4" s="7">
        <v>84</v>
      </c>
      <c r="AV4" s="7">
        <v>4</v>
      </c>
      <c r="AW4" s="7" t="s">
        <v>24</v>
      </c>
      <c r="AX4" s="7" t="s">
        <v>30</v>
      </c>
      <c r="AY4" s="7" t="s">
        <v>201</v>
      </c>
      <c r="AZ4" s="7">
        <v>108</v>
      </c>
      <c r="BA4" s="7">
        <v>112</v>
      </c>
      <c r="BB4" s="7">
        <v>4</v>
      </c>
      <c r="BC4" s="7" t="s">
        <v>31</v>
      </c>
      <c r="BD4" s="7" t="s">
        <v>32</v>
      </c>
      <c r="BE4" s="7" t="s">
        <v>201</v>
      </c>
      <c r="BF4" s="7">
        <v>162</v>
      </c>
      <c r="BG4" s="7">
        <v>163</v>
      </c>
      <c r="BH4" s="7">
        <v>4</v>
      </c>
      <c r="BI4" s="7" t="s">
        <v>33</v>
      </c>
      <c r="BJ4" s="7" t="s">
        <v>34</v>
      </c>
      <c r="BK4" s="7" t="s">
        <v>201</v>
      </c>
      <c r="BL4" s="7">
        <v>183</v>
      </c>
      <c r="BM4" s="7">
        <v>184</v>
      </c>
      <c r="BN4" s="7">
        <v>4</v>
      </c>
      <c r="BO4" s="7" t="s">
        <v>35</v>
      </c>
      <c r="BP4" s="7" t="s">
        <v>36</v>
      </c>
      <c r="BQ4" s="7" t="s">
        <v>201</v>
      </c>
      <c r="BR4" s="7">
        <v>218</v>
      </c>
      <c r="BS4" s="7">
        <v>218</v>
      </c>
      <c r="BT4" s="7">
        <v>4</v>
      </c>
      <c r="BU4" s="7" t="s">
        <v>37</v>
      </c>
      <c r="BV4" s="7" t="s">
        <v>38</v>
      </c>
      <c r="BW4" s="7" t="s">
        <v>201</v>
      </c>
      <c r="BX4" s="7">
        <v>121</v>
      </c>
      <c r="BY4" s="7">
        <v>121</v>
      </c>
      <c r="BZ4" s="7">
        <v>4.0999999999999996</v>
      </c>
      <c r="CA4" s="7" t="s">
        <v>24</v>
      </c>
      <c r="CB4" s="7" t="s">
        <v>39</v>
      </c>
      <c r="CC4" s="7" t="s">
        <v>201</v>
      </c>
      <c r="CD4" s="7">
        <v>144</v>
      </c>
      <c r="CE4" s="7">
        <v>144</v>
      </c>
      <c r="CF4" s="7">
        <v>4.3</v>
      </c>
      <c r="CG4" s="7" t="s">
        <v>40</v>
      </c>
      <c r="CH4" s="7" t="s">
        <v>41</v>
      </c>
      <c r="CI4" s="7" t="s">
        <v>201</v>
      </c>
      <c r="CJ4" s="7">
        <v>145</v>
      </c>
      <c r="CK4" s="7">
        <v>145</v>
      </c>
      <c r="CL4" s="7">
        <v>4.3</v>
      </c>
      <c r="CM4" s="7" t="s">
        <v>42</v>
      </c>
      <c r="CN4" s="7" t="s">
        <v>43</v>
      </c>
      <c r="CO4" s="7" t="s">
        <v>201</v>
      </c>
      <c r="CP4" s="7">
        <v>248</v>
      </c>
      <c r="CQ4" s="7">
        <v>259</v>
      </c>
      <c r="CR4" s="7">
        <v>5</v>
      </c>
      <c r="CS4" s="7" t="s">
        <v>44</v>
      </c>
      <c r="CT4" s="7" t="s">
        <v>45</v>
      </c>
      <c r="CU4" s="7" t="s">
        <v>201</v>
      </c>
      <c r="CV4" s="7">
        <v>258</v>
      </c>
      <c r="CW4" s="7">
        <v>265</v>
      </c>
      <c r="CX4" s="7">
        <v>5.0999999999999996</v>
      </c>
      <c r="CY4" s="7" t="s">
        <v>46</v>
      </c>
      <c r="CZ4" s="7" t="s">
        <v>47</v>
      </c>
      <c r="DA4" s="7" t="s">
        <v>201</v>
      </c>
      <c r="DB4" s="7">
        <v>258</v>
      </c>
      <c r="DC4" s="7">
        <v>270</v>
      </c>
      <c r="DD4" s="7">
        <v>5.0999999999999996</v>
      </c>
      <c r="DE4" s="7" t="s">
        <v>48</v>
      </c>
      <c r="DF4" s="7" t="s">
        <v>49</v>
      </c>
      <c r="DG4" s="7" t="s">
        <v>201</v>
      </c>
      <c r="DH4" s="7">
        <v>261</v>
      </c>
      <c r="DI4" s="7">
        <v>261</v>
      </c>
      <c r="DJ4" s="7">
        <v>5.0999999999999996</v>
      </c>
      <c r="DK4" s="7" t="s">
        <v>50</v>
      </c>
      <c r="DL4" s="7"/>
      <c r="DM4" s="7" t="s">
        <v>201</v>
      </c>
      <c r="DN4" s="7">
        <v>266</v>
      </c>
      <c r="DO4" s="7">
        <v>268</v>
      </c>
      <c r="DP4" s="7">
        <v>5</v>
      </c>
      <c r="DQ4" s="7" t="s">
        <v>51</v>
      </c>
      <c r="DR4" s="7" t="s">
        <v>52</v>
      </c>
      <c r="DS4" s="7" t="s">
        <v>201</v>
      </c>
      <c r="DT4" s="7">
        <v>335</v>
      </c>
      <c r="DU4" s="7">
        <v>335</v>
      </c>
      <c r="DV4" s="7">
        <v>5</v>
      </c>
      <c r="DW4" s="7" t="s">
        <v>53</v>
      </c>
      <c r="DX4" s="7" t="s">
        <v>54</v>
      </c>
      <c r="DY4" s="7" t="s">
        <v>201</v>
      </c>
      <c r="DZ4" s="7">
        <v>376</v>
      </c>
      <c r="EA4" s="7">
        <v>376</v>
      </c>
      <c r="EB4" s="7">
        <v>6</v>
      </c>
      <c r="EC4" s="7" t="s">
        <v>55</v>
      </c>
      <c r="ED4" s="7" t="s">
        <v>55</v>
      </c>
      <c r="EE4" s="7" t="s">
        <v>201</v>
      </c>
      <c r="EF4" s="7" t="s">
        <v>206</v>
      </c>
      <c r="EG4" s="7" t="s">
        <v>213</v>
      </c>
      <c r="EH4" s="7"/>
      <c r="EI4" s="7"/>
      <c r="EJ4" s="7"/>
      <c r="EK4" s="7">
        <v>0</v>
      </c>
    </row>
    <row r="5" spans="1:141" ht="50.1" customHeight="1" x14ac:dyDescent="0.2">
      <c r="A5" s="9">
        <v>267</v>
      </c>
      <c r="B5" s="7" t="s">
        <v>214</v>
      </c>
      <c r="C5" s="7">
        <v>1</v>
      </c>
      <c r="D5" s="7" t="s">
        <v>198</v>
      </c>
      <c r="E5" s="7">
        <v>690289022</v>
      </c>
      <c r="F5" s="7" t="s">
        <v>215</v>
      </c>
      <c r="G5" s="7" t="s">
        <v>214</v>
      </c>
      <c r="H5" s="7"/>
      <c r="I5" s="7" t="s">
        <v>3</v>
      </c>
      <c r="J5" s="7"/>
      <c r="K5" s="7" t="s">
        <v>13</v>
      </c>
      <c r="L5" s="7"/>
      <c r="M5" s="7"/>
      <c r="N5" s="7"/>
      <c r="O5" s="7"/>
      <c r="P5" s="7">
        <v>396</v>
      </c>
      <c r="Q5" s="7">
        <v>396</v>
      </c>
      <c r="R5" s="7">
        <v>6</v>
      </c>
      <c r="S5" s="7" t="s">
        <v>14</v>
      </c>
      <c r="T5" s="7" t="s">
        <v>14</v>
      </c>
      <c r="U5" s="7" t="s">
        <v>201</v>
      </c>
      <c r="V5" s="7">
        <v>398</v>
      </c>
      <c r="W5" s="7">
        <v>420</v>
      </c>
      <c r="X5" s="7">
        <v>6</v>
      </c>
      <c r="Y5" s="7" t="s">
        <v>15</v>
      </c>
      <c r="Z5" s="7" t="s">
        <v>16</v>
      </c>
      <c r="AA5" s="7" t="s">
        <v>201</v>
      </c>
      <c r="AB5" s="7">
        <v>413</v>
      </c>
      <c r="AC5" s="7">
        <v>418</v>
      </c>
      <c r="AD5" s="7">
        <v>6</v>
      </c>
      <c r="AE5" s="7" t="s">
        <v>17</v>
      </c>
      <c r="AF5" s="7" t="s">
        <v>18</v>
      </c>
      <c r="AG5" s="7" t="s">
        <v>201</v>
      </c>
      <c r="AH5" s="7">
        <v>698</v>
      </c>
      <c r="AI5" s="7">
        <v>698</v>
      </c>
      <c r="AJ5" s="7" t="s">
        <v>216</v>
      </c>
      <c r="AK5" s="7" t="s">
        <v>19</v>
      </c>
      <c r="AL5" s="7" t="s">
        <v>20</v>
      </c>
      <c r="AM5" s="7" t="s">
        <v>201</v>
      </c>
      <c r="AN5" s="7">
        <v>828</v>
      </c>
      <c r="AO5" s="7">
        <v>828</v>
      </c>
      <c r="AP5" s="7" t="s">
        <v>217</v>
      </c>
      <c r="AQ5" s="7" t="s">
        <v>21</v>
      </c>
      <c r="AR5" s="7" t="s">
        <v>21</v>
      </c>
      <c r="AS5" s="7" t="s">
        <v>204</v>
      </c>
      <c r="AT5" s="7"/>
      <c r="AU5" s="7"/>
      <c r="AV5" s="7"/>
      <c r="AW5" s="7"/>
      <c r="AX5" s="7"/>
      <c r="AY5" s="7" t="s">
        <v>205</v>
      </c>
      <c r="AZ5" s="7"/>
      <c r="BA5" s="7"/>
      <c r="BB5" s="7"/>
      <c r="BC5" s="7"/>
      <c r="BD5" s="7"/>
      <c r="BE5" s="7" t="s">
        <v>205</v>
      </c>
      <c r="BF5" s="7"/>
      <c r="BG5" s="7"/>
      <c r="BH5" s="7"/>
      <c r="BI5" s="7"/>
      <c r="BJ5" s="7"/>
      <c r="BK5" s="7" t="s">
        <v>205</v>
      </c>
      <c r="BL5" s="7"/>
      <c r="BM5" s="7"/>
      <c r="BN5" s="7"/>
      <c r="BO5" s="7"/>
      <c r="BP5" s="7"/>
      <c r="BQ5" s="7" t="s">
        <v>205</v>
      </c>
      <c r="BR5" s="7"/>
      <c r="BS5" s="7"/>
      <c r="BT5" s="7"/>
      <c r="BU5" s="7"/>
      <c r="BV5" s="7"/>
      <c r="BW5" s="7" t="s">
        <v>205</v>
      </c>
      <c r="BX5" s="7"/>
      <c r="BY5" s="7"/>
      <c r="BZ5" s="7"/>
      <c r="CA5" s="7"/>
      <c r="CB5" s="7"/>
      <c r="CC5" s="7" t="s">
        <v>205</v>
      </c>
      <c r="CD5" s="7"/>
      <c r="CE5" s="7"/>
      <c r="CF5" s="7"/>
      <c r="CG5" s="7"/>
      <c r="CH5" s="7"/>
      <c r="CI5" s="7" t="s">
        <v>205</v>
      </c>
      <c r="CJ5" s="7"/>
      <c r="CK5" s="7"/>
      <c r="CL5" s="7"/>
      <c r="CM5" s="7"/>
      <c r="CN5" s="7"/>
      <c r="CO5" s="7" t="s">
        <v>205</v>
      </c>
      <c r="CP5" s="7"/>
      <c r="CQ5" s="7"/>
      <c r="CR5" s="7"/>
      <c r="CS5" s="7"/>
      <c r="CT5" s="7"/>
      <c r="CU5" s="7" t="s">
        <v>205</v>
      </c>
      <c r="CV5" s="7"/>
      <c r="CW5" s="7"/>
      <c r="CX5" s="7"/>
      <c r="CY5" s="7"/>
      <c r="CZ5" s="7"/>
      <c r="DA5" s="7" t="s">
        <v>205</v>
      </c>
      <c r="DB5" s="7"/>
      <c r="DC5" s="7"/>
      <c r="DD5" s="7"/>
      <c r="DE5" s="7"/>
      <c r="DF5" s="7"/>
      <c r="DG5" s="7" t="s">
        <v>205</v>
      </c>
      <c r="DH5" s="7"/>
      <c r="DI5" s="7"/>
      <c r="DJ5" s="7"/>
      <c r="DK5" s="7"/>
      <c r="DL5" s="7"/>
      <c r="DM5" s="7" t="s">
        <v>205</v>
      </c>
      <c r="DN5" s="7"/>
      <c r="DO5" s="7"/>
      <c r="DP5" s="7"/>
      <c r="DQ5" s="7"/>
      <c r="DR5" s="7"/>
      <c r="DS5" s="7" t="s">
        <v>205</v>
      </c>
      <c r="DT5" s="7"/>
      <c r="DU5" s="7"/>
      <c r="DV5" s="7"/>
      <c r="DW5" s="7"/>
      <c r="DX5" s="7"/>
      <c r="DY5" s="7" t="s">
        <v>205</v>
      </c>
      <c r="DZ5" s="7"/>
      <c r="EA5" s="7"/>
      <c r="EB5" s="7"/>
      <c r="EC5" s="7"/>
      <c r="ED5" s="7"/>
      <c r="EE5" s="7" t="s">
        <v>205</v>
      </c>
      <c r="EF5" s="7" t="s">
        <v>206</v>
      </c>
      <c r="EG5" s="7" t="s">
        <v>213</v>
      </c>
      <c r="EH5" s="7"/>
      <c r="EI5" s="7"/>
      <c r="EJ5" s="7"/>
      <c r="EK5" s="7">
        <v>0</v>
      </c>
    </row>
    <row r="6" spans="1:141" ht="50.1" customHeight="1" x14ac:dyDescent="0.2">
      <c r="A6" s="9">
        <v>280</v>
      </c>
      <c r="B6" s="7" t="s">
        <v>218</v>
      </c>
      <c r="C6" s="7">
        <v>1</v>
      </c>
      <c r="D6" s="7" t="s">
        <v>198</v>
      </c>
      <c r="E6" s="7">
        <v>1308077005</v>
      </c>
      <c r="F6" s="7" t="s">
        <v>219</v>
      </c>
      <c r="G6" s="7" t="s">
        <v>218</v>
      </c>
      <c r="H6" s="7" t="s">
        <v>220</v>
      </c>
      <c r="I6" s="7" t="s">
        <v>3</v>
      </c>
      <c r="J6" s="7"/>
      <c r="K6" s="7" t="s">
        <v>221</v>
      </c>
      <c r="L6" s="7"/>
      <c r="M6" s="7"/>
      <c r="N6" s="7"/>
      <c r="O6" s="7"/>
      <c r="P6" s="7">
        <v>0</v>
      </c>
      <c r="Q6" s="7">
        <v>0</v>
      </c>
      <c r="R6" s="7"/>
      <c r="S6" s="7"/>
      <c r="T6" s="7" t="s">
        <v>222</v>
      </c>
      <c r="U6" s="7" t="s">
        <v>204</v>
      </c>
      <c r="V6" s="7"/>
      <c r="W6" s="7"/>
      <c r="X6" s="7"/>
      <c r="Y6" s="7"/>
      <c r="Z6" s="7"/>
      <c r="AA6" s="7" t="s">
        <v>205</v>
      </c>
      <c r="AB6" s="7"/>
      <c r="AC6" s="7"/>
      <c r="AD6" s="7"/>
      <c r="AE6" s="7"/>
      <c r="AF6" s="10"/>
      <c r="AG6" s="10" t="s">
        <v>205</v>
      </c>
      <c r="AH6" s="10"/>
      <c r="AI6" s="10"/>
      <c r="AJ6" s="10"/>
      <c r="AK6" s="10"/>
      <c r="AL6" s="10"/>
      <c r="AM6" s="10" t="s">
        <v>205</v>
      </c>
      <c r="AN6" s="10"/>
      <c r="AO6" s="10"/>
      <c r="AP6" s="10"/>
      <c r="AQ6" s="10"/>
      <c r="AR6" s="10"/>
      <c r="AS6" s="10" t="s">
        <v>205</v>
      </c>
      <c r="AT6" s="10"/>
      <c r="AU6" s="10"/>
      <c r="AV6" s="10"/>
      <c r="AW6" s="10"/>
      <c r="AX6" s="10"/>
      <c r="AY6" s="10" t="s">
        <v>205</v>
      </c>
      <c r="AZ6" s="10"/>
      <c r="BA6" s="10"/>
      <c r="BB6" s="10"/>
      <c r="BC6" s="10"/>
      <c r="BD6" s="10"/>
      <c r="BE6" s="10" t="s">
        <v>205</v>
      </c>
      <c r="BF6" s="10"/>
      <c r="BG6" s="10"/>
      <c r="BH6" s="10"/>
      <c r="BI6" s="10"/>
      <c r="BJ6" s="10"/>
      <c r="BK6" s="10" t="s">
        <v>205</v>
      </c>
      <c r="BL6" s="10"/>
      <c r="BM6" s="10"/>
      <c r="BN6" s="10"/>
      <c r="BO6" s="10"/>
      <c r="BP6" s="10"/>
      <c r="BQ6" s="10" t="s">
        <v>205</v>
      </c>
      <c r="BR6" s="10"/>
      <c r="BS6" s="10"/>
      <c r="BT6" s="10"/>
      <c r="BU6" s="10"/>
      <c r="BV6" s="10"/>
      <c r="BW6" s="10" t="s">
        <v>205</v>
      </c>
      <c r="BX6" s="10"/>
      <c r="BY6" s="10"/>
      <c r="BZ6" s="10"/>
      <c r="CA6" s="10"/>
      <c r="CB6" s="10"/>
      <c r="CC6" s="10" t="s">
        <v>205</v>
      </c>
      <c r="CD6" s="10"/>
      <c r="CE6" s="10"/>
      <c r="CF6" s="10"/>
      <c r="CG6" s="10"/>
      <c r="CH6" s="10"/>
      <c r="CI6" s="10" t="s">
        <v>205</v>
      </c>
      <c r="CJ6" s="10"/>
      <c r="CK6" s="10"/>
      <c r="CL6" s="10"/>
      <c r="CM6" s="10"/>
      <c r="CN6" s="10"/>
      <c r="CO6" s="10" t="s">
        <v>205</v>
      </c>
      <c r="CP6" s="10"/>
      <c r="CQ6" s="10"/>
      <c r="CR6" s="10"/>
      <c r="CS6" s="10"/>
      <c r="CT6" s="10"/>
      <c r="CU6" s="10" t="s">
        <v>205</v>
      </c>
      <c r="CV6" s="10"/>
      <c r="CW6" s="10"/>
      <c r="CX6" s="10"/>
      <c r="CY6" s="10"/>
      <c r="CZ6" s="10"/>
      <c r="DA6" s="10" t="s">
        <v>205</v>
      </c>
      <c r="DB6" s="10"/>
      <c r="DC6" s="10"/>
      <c r="DD6" s="10"/>
      <c r="DE6" s="10"/>
      <c r="DF6" s="10"/>
      <c r="DG6" s="10" t="s">
        <v>205</v>
      </c>
      <c r="DH6" s="10"/>
      <c r="DI6" s="10"/>
      <c r="DJ6" s="10"/>
      <c r="DK6" s="10"/>
      <c r="DL6" s="10"/>
      <c r="DM6" s="10" t="s">
        <v>205</v>
      </c>
      <c r="DN6" s="10"/>
      <c r="DO6" s="10"/>
      <c r="DP6" s="10"/>
      <c r="DQ6" s="10"/>
      <c r="DR6" s="10"/>
      <c r="DS6" s="10" t="s">
        <v>205</v>
      </c>
      <c r="DT6" s="10"/>
      <c r="DU6" s="10"/>
      <c r="DV6" s="10"/>
      <c r="DW6" s="10"/>
      <c r="DX6" s="10"/>
      <c r="DY6" s="10" t="s">
        <v>205</v>
      </c>
      <c r="DZ6" s="10"/>
      <c r="EA6" s="10"/>
      <c r="EB6" s="10"/>
      <c r="EC6" s="10"/>
      <c r="ED6" s="10"/>
      <c r="EE6" s="10" t="s">
        <v>205</v>
      </c>
      <c r="EF6" s="10" t="s">
        <v>206</v>
      </c>
      <c r="EG6" s="10" t="s">
        <v>213</v>
      </c>
      <c r="EH6" s="10"/>
      <c r="EI6" s="10"/>
      <c r="EJ6" s="10"/>
      <c r="EK6" s="10">
        <v>0</v>
      </c>
    </row>
  </sheetData>
  <phoneticPr fontId="4" type="noConversion"/>
  <pageMargins left="0.511811024" right="0.511811024" top="0.78740157499999996" bottom="0.78740157499999996" header="0.31496062000000002" footer="0.31496062000000002"/>
  <pageSetup paperSize="9" orientation="portrait" r:id="rId1"/>
  <ignoredErrors>
    <ignoredError sqref="P4"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72B-C2C8-42AD-9C8F-6619800AB2F6}">
  <dimension ref="A2:F73"/>
  <sheetViews>
    <sheetView workbookViewId="0">
      <selection activeCell="A52" sqref="A52"/>
    </sheetView>
  </sheetViews>
  <sheetFormatPr defaultColWidth="8.85546875" defaultRowHeight="15" x14ac:dyDescent="0.25"/>
  <cols>
    <col min="1" max="1" width="35.5703125" style="2" bestFit="1" customWidth="1"/>
    <col min="2" max="2" width="8.85546875" style="2"/>
    <col min="3" max="3" width="17.7109375" style="2" customWidth="1"/>
    <col min="4" max="4" width="17.7109375" style="2" bestFit="1" customWidth="1"/>
    <col min="5" max="5" width="8.85546875" style="2"/>
    <col min="6" max="6" width="22" style="2" customWidth="1"/>
    <col min="7" max="7" width="11.140625" style="2" bestFit="1" customWidth="1"/>
    <col min="8" max="8" width="12.7109375" style="2" bestFit="1" customWidth="1"/>
    <col min="9" max="9" width="16.7109375" style="2" bestFit="1" customWidth="1"/>
    <col min="10" max="10" width="8.85546875" style="2"/>
    <col min="11" max="11" width="13.5703125" style="2" customWidth="1"/>
    <col min="12" max="16384" width="8.85546875" style="2"/>
  </cols>
  <sheetData>
    <row r="2" spans="1:6" x14ac:dyDescent="0.25">
      <c r="A2" s="14" t="s">
        <v>223</v>
      </c>
      <c r="B2" s="14"/>
      <c r="C2" s="14"/>
    </row>
    <row r="3" spans="1:6" x14ac:dyDescent="0.25">
      <c r="A3" s="2" t="s">
        <v>224</v>
      </c>
      <c r="B3" s="2" t="e">
        <f>COUNTIF(#REF!,"Nacional")</f>
        <v>#REF!</v>
      </c>
      <c r="C3" s="3">
        <v>1</v>
      </c>
    </row>
    <row r="4" spans="1:6" x14ac:dyDescent="0.25">
      <c r="A4" s="2" t="s">
        <v>225</v>
      </c>
      <c r="B4" s="2" t="e">
        <f>COUNTIF(#REF!,"Internacional")</f>
        <v>#REF!</v>
      </c>
      <c r="C4" s="3">
        <v>0</v>
      </c>
    </row>
    <row r="5" spans="1:6" x14ac:dyDescent="0.25">
      <c r="B5" s="2" t="e">
        <f>SUM(B3:B4)</f>
        <v>#REF!</v>
      </c>
      <c r="C5" s="3">
        <f>SUM(C3:C4)</f>
        <v>1</v>
      </c>
    </row>
    <row r="6" spans="1:6" x14ac:dyDescent="0.25">
      <c r="C6" s="3"/>
    </row>
    <row r="8" spans="1:6" x14ac:dyDescent="0.25">
      <c r="A8" s="14" t="s">
        <v>226</v>
      </c>
      <c r="B8" s="14"/>
      <c r="C8" s="14"/>
      <c r="F8" s="2" t="s">
        <v>227</v>
      </c>
    </row>
    <row r="9" spans="1:6" x14ac:dyDescent="0.25">
      <c r="A9" s="2" t="s">
        <v>228</v>
      </c>
      <c r="B9" s="2" t="e">
        <f>COUNTIF(#REF!,"Pessoa física")</f>
        <v>#REF!</v>
      </c>
      <c r="C9" s="3" t="e">
        <f>$B9/$B$5</f>
        <v>#REF!</v>
      </c>
    </row>
    <row r="10" spans="1:6" x14ac:dyDescent="0.25">
      <c r="A10" s="2" t="s">
        <v>229</v>
      </c>
      <c r="B10" s="2" t="e">
        <f>COUNTIF(#REF!,"Pessoa jurídica")</f>
        <v>#REF!</v>
      </c>
      <c r="C10" s="3" t="e">
        <f>$B10/$B$5</f>
        <v>#REF!</v>
      </c>
    </row>
    <row r="11" spans="1:6" x14ac:dyDescent="0.25">
      <c r="C11" s="3"/>
    </row>
    <row r="12" spans="1:6" x14ac:dyDescent="0.25">
      <c r="A12" s="14" t="s">
        <v>230</v>
      </c>
      <c r="B12" s="14"/>
      <c r="C12" s="14"/>
    </row>
    <row r="13" spans="1:6" x14ac:dyDescent="0.25">
      <c r="A13" s="2" t="s">
        <v>231</v>
      </c>
      <c r="B13" s="2" t="e">
        <f>COUNTIF(#REF!,"Profissional de saúde")</f>
        <v>#REF!</v>
      </c>
      <c r="C13" s="3" t="e">
        <f>B13/$B$5</f>
        <v>#REF!</v>
      </c>
    </row>
    <row r="14" spans="1:6" x14ac:dyDescent="0.25">
      <c r="A14" s="2" t="s">
        <v>232</v>
      </c>
      <c r="B14" s="2" t="e">
        <f>COUNTIF(#REF!,"Outro profissional relacionado ao tema")</f>
        <v>#REF!</v>
      </c>
      <c r="C14" s="3" t="e">
        <f>B14/$B$5</f>
        <v>#REF!</v>
      </c>
    </row>
    <row r="15" spans="1:6" x14ac:dyDescent="0.25">
      <c r="A15" s="2" t="s">
        <v>233</v>
      </c>
      <c r="B15" s="2" t="e">
        <f>COUNTIF(#REF!,"Pesquisador ou membro da comunidade científica")</f>
        <v>#REF!</v>
      </c>
      <c r="C15" s="3" t="e">
        <f t="shared" ref="C15:C21" si="0">B15/$B$5</f>
        <v>#REF!</v>
      </c>
    </row>
    <row r="16" spans="1:6" x14ac:dyDescent="0.25">
      <c r="A16" s="2" t="s">
        <v>234</v>
      </c>
      <c r="B16" s="2" t="e">
        <f>COUNTIF(#REF!,"Cidadão ou consumidor")</f>
        <v>#REF!</v>
      </c>
      <c r="C16" s="3" t="e">
        <f t="shared" si="0"/>
        <v>#REF!</v>
      </c>
    </row>
    <row r="17" spans="1:4" x14ac:dyDescent="0.25">
      <c r="A17" s="2" t="s">
        <v>235</v>
      </c>
      <c r="B17" s="2" t="e">
        <f>COUNTIF(#REF!,"Órgão ou entidade do poder público")</f>
        <v>#REF!</v>
      </c>
      <c r="C17" s="3" t="e">
        <f t="shared" si="0"/>
        <v>#REF!</v>
      </c>
    </row>
    <row r="18" spans="1:4" x14ac:dyDescent="0.25">
      <c r="A18" s="2" t="s">
        <v>236</v>
      </c>
      <c r="B18" s="2" t="e">
        <f>COUNTIF(#REF!,"Entidade de defesa do consumidor ou associação de pacientes")</f>
        <v>#REF!</v>
      </c>
      <c r="C18" s="3" t="e">
        <f t="shared" si="0"/>
        <v>#REF!</v>
      </c>
    </row>
    <row r="19" spans="1:4" x14ac:dyDescent="0.25">
      <c r="A19" s="2" t="s">
        <v>237</v>
      </c>
      <c r="B19" s="2" t="e">
        <f>COUNTIF(#REF!,"Conselho, sindicato ou associação de profissionais")</f>
        <v>#REF!</v>
      </c>
      <c r="C19" s="3" t="e">
        <f t="shared" si="0"/>
        <v>#REF!</v>
      </c>
    </row>
    <row r="20" spans="1:4" x14ac:dyDescent="0.25">
      <c r="A20" s="2" t="s">
        <v>238</v>
      </c>
      <c r="B20" s="2" t="e">
        <f>COUNTIF(#REF!,"Setor regulado: empresa ou entidade representativa")</f>
        <v>#REF!</v>
      </c>
      <c r="C20" s="3" t="e">
        <f t="shared" si="0"/>
        <v>#REF!</v>
      </c>
    </row>
    <row r="21" spans="1:4" x14ac:dyDescent="0.25">
      <c r="A21" s="2" t="s">
        <v>239</v>
      </c>
      <c r="B21" s="2" t="e">
        <f>COUNTIF(#REF!,"Outro")</f>
        <v>#REF!</v>
      </c>
      <c r="C21" s="3" t="e">
        <f t="shared" si="0"/>
        <v>#REF!</v>
      </c>
    </row>
    <row r="22" spans="1:4" x14ac:dyDescent="0.25">
      <c r="C22" s="3"/>
    </row>
    <row r="23" spans="1:4" x14ac:dyDescent="0.25">
      <c r="A23" s="14" t="s">
        <v>240</v>
      </c>
      <c r="B23" s="14"/>
      <c r="C23" s="14"/>
    </row>
    <row r="24" spans="1:4" x14ac:dyDescent="0.25">
      <c r="A24" s="2" t="s">
        <v>241</v>
      </c>
      <c r="B24" s="2" t="e">
        <f>COUNTIF(#REF!,"Empresa")</f>
        <v>#REF!</v>
      </c>
      <c r="C24" s="3" t="e">
        <f>B24/$B$26</f>
        <v>#REF!</v>
      </c>
    </row>
    <row r="25" spans="1:4" x14ac:dyDescent="0.25">
      <c r="A25" s="2" t="s">
        <v>242</v>
      </c>
      <c r="B25" s="2" t="e">
        <f>COUNTIF(#REF!,"Entidade representativa do setor regulado")</f>
        <v>#REF!</v>
      </c>
      <c r="C25" s="3" t="e">
        <f>B25/$B$26</f>
        <v>#REF!</v>
      </c>
    </row>
    <row r="26" spans="1:4" x14ac:dyDescent="0.25">
      <c r="B26" s="2" t="e">
        <f>SUM(B24:B25)</f>
        <v>#REF!</v>
      </c>
      <c r="C26" s="3"/>
    </row>
    <row r="28" spans="1:4" x14ac:dyDescent="0.25">
      <c r="A28" s="14" t="s">
        <v>243</v>
      </c>
      <c r="B28" s="14"/>
      <c r="C28" s="14"/>
      <c r="D28" s="14"/>
    </row>
    <row r="29" spans="1:4" x14ac:dyDescent="0.25">
      <c r="B29" s="2" t="s">
        <v>0</v>
      </c>
      <c r="C29" s="2" t="s">
        <v>244</v>
      </c>
      <c r="D29" s="2" t="s">
        <v>245</v>
      </c>
    </row>
    <row r="30" spans="1:4" x14ac:dyDescent="0.25">
      <c r="A30" s="2" t="s">
        <v>201</v>
      </c>
      <c r="B30" s="2" t="e">
        <f>COUNTIF(#REF!,"Sim")</f>
        <v>#REF!</v>
      </c>
      <c r="C30" s="2" t="e">
        <f>SUM(B$42:B$45)</f>
        <v>#REF!</v>
      </c>
      <c r="D30" s="2" t="e">
        <f>SUM(B$37:B$41)</f>
        <v>#REF!</v>
      </c>
    </row>
    <row r="31" spans="1:4" x14ac:dyDescent="0.25">
      <c r="A31" s="2" t="s">
        <v>246</v>
      </c>
      <c r="B31" s="2" t="e">
        <f>COUNTIF(#REF!,"Tenho outra opinião")</f>
        <v>#REF!</v>
      </c>
      <c r="C31" s="2" t="e">
        <f>SUM(C$42:C$45)</f>
        <v>#REF!</v>
      </c>
      <c r="D31" s="2" t="e">
        <f>SUM(C$37:C$41)</f>
        <v>#REF!</v>
      </c>
    </row>
    <row r="32" spans="1:4" x14ac:dyDescent="0.25">
      <c r="A32" s="2" t="s">
        <v>247</v>
      </c>
      <c r="B32" s="2" t="e">
        <f>COUNTIF(#REF!,"Não responderam")</f>
        <v>#REF!</v>
      </c>
      <c r="C32" s="2" t="e">
        <f>SUM(D$42:D$45)</f>
        <v>#REF!</v>
      </c>
      <c r="D32" s="2" t="e">
        <f>SUM(D$37:D$41)</f>
        <v>#REF!</v>
      </c>
    </row>
    <row r="35" spans="1:6" x14ac:dyDescent="0.25">
      <c r="A35" s="14" t="s">
        <v>248</v>
      </c>
      <c r="B35" s="14"/>
      <c r="C35" s="14"/>
      <c r="D35" s="14"/>
    </row>
    <row r="36" spans="1:6" x14ac:dyDescent="0.25">
      <c r="B36" s="4" t="s">
        <v>201</v>
      </c>
      <c r="C36" s="4" t="s">
        <v>246</v>
      </c>
      <c r="D36" s="4" t="s">
        <v>247</v>
      </c>
    </row>
    <row r="37" spans="1:6" x14ac:dyDescent="0.25">
      <c r="A37" s="2" t="s">
        <v>239</v>
      </c>
      <c r="B37" s="2" t="e">
        <f>COUNTIFS(#REF!,'Dados Dash'!$A$30,#REF!,"Outro")</f>
        <v>#REF!</v>
      </c>
      <c r="C37" s="2" t="e">
        <f>COUNTIFS(#REF!,'Dados Dash'!$A$31,#REF!,"Outro")</f>
        <v>#REF!</v>
      </c>
      <c r="D37" s="2" t="e">
        <f>COUNTIFS(#REF!,'Dados Dash'!$A$32,#REF!,"Outro")</f>
        <v>#REF!</v>
      </c>
    </row>
    <row r="38" spans="1:6" x14ac:dyDescent="0.25">
      <c r="A38" s="2" t="s">
        <v>238</v>
      </c>
      <c r="B38" s="2" t="e">
        <f>COUNTIFS(#REF!,'Dados Dash'!$A$30,#REF!,"Setor regulado: empresa ou entidade representativa")</f>
        <v>#REF!</v>
      </c>
      <c r="C38" s="2" t="e">
        <f>COUNTIFS(#REF!,'Dados Dash'!$A$31,#REF!,"Setor regulado: empresa ou entidade representativa")</f>
        <v>#REF!</v>
      </c>
      <c r="D38" s="2" t="e">
        <f>COUNTIFS(#REF!,'Dados Dash'!$A$32,#REF!,"Setor regulado: empresa ou entidade representativa")</f>
        <v>#REF!</v>
      </c>
      <c r="F38" s="2" t="s">
        <v>249</v>
      </c>
    </row>
    <row r="39" spans="1:6" x14ac:dyDescent="0.25">
      <c r="A39" s="2" t="s">
        <v>237</v>
      </c>
      <c r="B39" s="2" t="e">
        <f>COUNTIFS(#REF!,'Dados Dash'!$A$30,#REF!,"Conselho, sindicato ou associação de profissionais")</f>
        <v>#REF!</v>
      </c>
      <c r="C39" s="2" t="e">
        <f>COUNTIFS(#REF!,'Dados Dash'!$A$31,#REF!,"Conselho, sindicato ou associação de profissionais")</f>
        <v>#REF!</v>
      </c>
      <c r="D39" s="2" t="e">
        <f>COUNTIFS(#REF!,'Dados Dash'!$A$32,#REF!,"Conselho, sindicato ou associação de profissionais")</f>
        <v>#REF!</v>
      </c>
      <c r="F39" s="2" t="s">
        <v>250</v>
      </c>
    </row>
    <row r="40" spans="1:6" x14ac:dyDescent="0.25">
      <c r="A40" s="2" t="s">
        <v>236</v>
      </c>
      <c r="B40" s="2" t="e">
        <f>COUNTIFS(#REF!,'Dados Dash'!$A$30,#REF!,"Entidade de defesa do consumidor ou associação de pacientes")</f>
        <v>#REF!</v>
      </c>
      <c r="C40" s="2" t="e">
        <f>COUNTIFS(#REF!,'Dados Dash'!$A$31,#REF!,"Entidade de defesa do consumidor ou associação de pacientes")</f>
        <v>#REF!</v>
      </c>
      <c r="D40" s="2" t="e">
        <f>COUNTIFS(#REF!,'Dados Dash'!$A$32,#REF!,"Entidade de defesa do consumidor ou associação de pacientes")</f>
        <v>#REF!</v>
      </c>
      <c r="F40" s="2" t="s">
        <v>251</v>
      </c>
    </row>
    <row r="41" spans="1:6" x14ac:dyDescent="0.25">
      <c r="A41" s="2" t="s">
        <v>235</v>
      </c>
      <c r="B41" s="2" t="e">
        <f>COUNTIFS(#REF!,'Dados Dash'!$A$30,#REF!,"Órgão ou entidade do poder público")</f>
        <v>#REF!</v>
      </c>
      <c r="C41" s="2" t="e">
        <f>COUNTIFS(#REF!,'Dados Dash'!$A$31,#REF!,"Órgão ou entidade do poder público")</f>
        <v>#REF!</v>
      </c>
      <c r="D41" s="2" t="e">
        <f>COUNTIFS(#REF!,'Dados Dash'!$A$32,#REF!,"Órgão ou entidade do poder público")</f>
        <v>#REF!</v>
      </c>
      <c r="F41" s="2" t="s">
        <v>252</v>
      </c>
    </row>
    <row r="42" spans="1:6" x14ac:dyDescent="0.25">
      <c r="A42" s="2" t="s">
        <v>234</v>
      </c>
      <c r="B42" s="2" t="e">
        <f>COUNTIFS(#REF!,'Dados Dash'!$A$30,#REF!,"Cidadão ou consumidor")</f>
        <v>#REF!</v>
      </c>
      <c r="C42" s="2" t="e">
        <f>COUNTIFS(#REF!,'Dados Dash'!$A$31,#REF!,"Cidadão ou consumidor")</f>
        <v>#REF!</v>
      </c>
      <c r="D42" s="2" t="e">
        <f>COUNTIFS(#REF!,'Dados Dash'!$A$32,#REF!,"Cidadão ou consumidor")</f>
        <v>#REF!</v>
      </c>
      <c r="F42" s="2" t="s">
        <v>253</v>
      </c>
    </row>
    <row r="43" spans="1:6" x14ac:dyDescent="0.25">
      <c r="A43" s="2" t="s">
        <v>233</v>
      </c>
      <c r="B43" s="2" t="e">
        <f>COUNTIFS(#REF!,'Dados Dash'!$A$30,#REF!,"Pesquisador ou membro da comunidade científica")</f>
        <v>#REF!</v>
      </c>
      <c r="C43" s="2" t="e">
        <f>COUNTIFS(#REF!,'Dados Dash'!$A$31,#REF!,"Pesquisador ou membro da comunidade científica")</f>
        <v>#REF!</v>
      </c>
      <c r="D43" s="2" t="e">
        <f>COUNTIFS(#REF!,'Dados Dash'!$A$32,#REF!,"Pesquisador ou membro da comunidade científica")</f>
        <v>#REF!</v>
      </c>
      <c r="F43" s="2" t="s">
        <v>254</v>
      </c>
    </row>
    <row r="44" spans="1:6" x14ac:dyDescent="0.25">
      <c r="A44" s="2" t="s">
        <v>232</v>
      </c>
      <c r="B44" s="2" t="e">
        <f>COUNTIFS(#REF!,'Dados Dash'!$A$30,#REF!,"Outro profissional relacionado ao tema")</f>
        <v>#REF!</v>
      </c>
      <c r="C44" s="2" t="e">
        <f>COUNTIFS(#REF!,'Dados Dash'!$A$31,#REF!,"Outro profissional relacionado ao tema")</f>
        <v>#REF!</v>
      </c>
      <c r="D44" s="2" t="e">
        <f>COUNTIFS(#REF!,'Dados Dash'!$A$32,#REF!,"Outro profissional relacionado ao tema")</f>
        <v>#REF!</v>
      </c>
      <c r="F44" s="2" t="s">
        <v>255</v>
      </c>
    </row>
    <row r="45" spans="1:6" x14ac:dyDescent="0.25">
      <c r="A45" s="2" t="s">
        <v>231</v>
      </c>
      <c r="B45" s="2" t="e">
        <f>COUNTIFS(#REF!,'Dados Dash'!$A$30,#REF!,"Profissional de saúde")</f>
        <v>#REF!</v>
      </c>
      <c r="C45" s="2" t="e">
        <f>COUNTIFS(#REF!,'Dados Dash'!$A$31,#REF!,"Profissional de saúde")</f>
        <v>#REF!</v>
      </c>
      <c r="D45" s="2" t="e">
        <f>COUNTIFS(#REF!,'Dados Dash'!$A$32,#REF!,"Profissional de saúde")</f>
        <v>#REF!</v>
      </c>
    </row>
    <row r="48" spans="1:6" x14ac:dyDescent="0.25">
      <c r="A48" s="14" t="s">
        <v>256</v>
      </c>
      <c r="B48" s="14"/>
      <c r="C48" s="14"/>
      <c r="D48" s="14"/>
    </row>
    <row r="49" spans="1:4" x14ac:dyDescent="0.25">
      <c r="A49" s="2" t="s">
        <v>257</v>
      </c>
      <c r="B49" s="2" t="s">
        <v>0</v>
      </c>
      <c r="C49" s="2" t="s">
        <v>244</v>
      </c>
      <c r="D49" s="2" t="s">
        <v>245</v>
      </c>
    </row>
    <row r="50" spans="1:4" x14ac:dyDescent="0.25">
      <c r="A50" s="2" t="s">
        <v>258</v>
      </c>
      <c r="B50" s="2" t="e">
        <f>COUNTIF(#REF!,"Positivos")</f>
        <v>#REF!</v>
      </c>
      <c r="C50" s="2" t="e">
        <f>SUM(B64:B67)</f>
        <v>#REF!</v>
      </c>
      <c r="D50" s="2" t="e">
        <f>SUM(B59:B63)</f>
        <v>#REF!</v>
      </c>
    </row>
    <row r="51" spans="1:4" x14ac:dyDescent="0.25">
      <c r="A51" s="2" t="s">
        <v>259</v>
      </c>
      <c r="B51" s="2" t="e">
        <f>COUNTIF(#REF!,"Negativos")</f>
        <v>#REF!</v>
      </c>
      <c r="C51" s="2" t="e">
        <f>SUM(C64:C67)</f>
        <v>#REF!</v>
      </c>
      <c r="D51" s="2" t="e">
        <f>SUM(C59:C63)</f>
        <v>#REF!</v>
      </c>
    </row>
    <row r="52" spans="1:4" x14ac:dyDescent="0.25">
      <c r="A52" s="2" t="s">
        <v>260</v>
      </c>
      <c r="B52" s="2" t="e">
        <f>COUNTIF(#REF!,"Positivos e Negativos")</f>
        <v>#REF!</v>
      </c>
      <c r="C52" s="2" t="e">
        <f>SUM(D64:D67)</f>
        <v>#REF!</v>
      </c>
      <c r="D52" s="2" t="e">
        <f>SUM(D59:D63)</f>
        <v>#REF!</v>
      </c>
    </row>
    <row r="57" spans="1:4" x14ac:dyDescent="0.25">
      <c r="A57" s="14" t="s">
        <v>261</v>
      </c>
      <c r="B57" s="14"/>
      <c r="C57" s="14"/>
      <c r="D57" s="14"/>
    </row>
    <row r="58" spans="1:4" x14ac:dyDescent="0.25">
      <c r="B58" s="2" t="s">
        <v>258</v>
      </c>
      <c r="C58" s="4" t="s">
        <v>259</v>
      </c>
      <c r="D58" s="2" t="s">
        <v>260</v>
      </c>
    </row>
    <row r="59" spans="1:4" x14ac:dyDescent="0.25">
      <c r="A59" s="2" t="s">
        <v>239</v>
      </c>
      <c r="B59" s="2" t="e">
        <f>COUNTIFS(#REF!,"Outro",#REF!,'Dados Dash'!$A$50)</f>
        <v>#REF!</v>
      </c>
      <c r="C59" s="2" t="e">
        <f>COUNTIFS(#REF!,"Outro",#REF!,'Dados Dash'!$A$51)</f>
        <v>#REF!</v>
      </c>
      <c r="D59" s="2" t="e">
        <f>COUNTIFS(#REF!,"Outro",#REF!,'Dados Dash'!$A$52)</f>
        <v>#REF!</v>
      </c>
    </row>
    <row r="60" spans="1:4" x14ac:dyDescent="0.25">
      <c r="A60" s="2" t="s">
        <v>238</v>
      </c>
      <c r="B60" s="2" t="e">
        <f>COUNTIFS(#REF!,"Setor regulado: empresa ou entidade representativa",#REF!,'Dados Dash'!$A$50)</f>
        <v>#REF!</v>
      </c>
      <c r="C60" s="2" t="e">
        <f>COUNTIFS(#REF!,"Setor regulado: empresa ou entidade representativa",#REF!,'Dados Dash'!$A$51)</f>
        <v>#REF!</v>
      </c>
      <c r="D60" s="2" t="e">
        <f>COUNTIFS(#REF!,"Setor regulado: empresa ou entidade representativa",#REF!,'Dados Dash'!$A$52)</f>
        <v>#REF!</v>
      </c>
    </row>
    <row r="61" spans="1:4" x14ac:dyDescent="0.25">
      <c r="A61" s="2" t="s">
        <v>237</v>
      </c>
      <c r="B61" s="2" t="e">
        <f>COUNTIFS(#REF!,"Conselho, sindicato ou associação de profissionais",#REF!,'Dados Dash'!$A$50)</f>
        <v>#REF!</v>
      </c>
      <c r="C61" s="2" t="e">
        <f>COUNTIFS(#REF!,"Conselho, sindicato ou associação de profissionais",#REF!,'Dados Dash'!$A$51)</f>
        <v>#REF!</v>
      </c>
      <c r="D61" s="2" t="e">
        <f>COUNTIFS(#REF!,"Conselho, sindicato ou associação de profissionais",#REF!,'Dados Dash'!$A$52)</f>
        <v>#REF!</v>
      </c>
    </row>
    <row r="62" spans="1:4" x14ac:dyDescent="0.25">
      <c r="A62" s="2" t="s">
        <v>236</v>
      </c>
      <c r="B62" s="2" t="e">
        <f>COUNTIFS(#REF!,"Entidade de defesa do consumidor ou associação de pacientes",#REF!,'Dados Dash'!$A$50)</f>
        <v>#REF!</v>
      </c>
      <c r="C62" s="2" t="e">
        <f>COUNTIFS(#REF!,"Entidade de defesa do consumidor ou associação de pacientes",#REF!,'Dados Dash'!$A$51)</f>
        <v>#REF!</v>
      </c>
      <c r="D62" s="2" t="e">
        <f>COUNTIFS(#REF!,"Entidade de defesa do consumidor ou associação de pacientes",#REF!,'Dados Dash'!$A$52)</f>
        <v>#REF!</v>
      </c>
    </row>
    <row r="63" spans="1:4" x14ac:dyDescent="0.25">
      <c r="A63" s="2" t="s">
        <v>235</v>
      </c>
      <c r="B63" s="2" t="e">
        <f>COUNTIFS(#REF!,"Órgão ou entidade do poder público",#REF!,'Dados Dash'!$A$50)</f>
        <v>#REF!</v>
      </c>
      <c r="C63" s="2" t="e">
        <f>COUNTIFS(#REF!,"Órgão ou entidade do poder público",#REF!,'Dados Dash'!$A$51)</f>
        <v>#REF!</v>
      </c>
      <c r="D63" s="2" t="e">
        <f>COUNTIFS(#REF!,"Órgão ou entidade do poder público",#REF!,'Dados Dash'!$A$52)</f>
        <v>#REF!</v>
      </c>
    </row>
    <row r="64" spans="1:4" x14ac:dyDescent="0.25">
      <c r="A64" s="2" t="s">
        <v>234</v>
      </c>
      <c r="B64" s="2" t="e">
        <f>COUNTIFS(#REF!,"Cidadão ou consumidor",#REF!,'Dados Dash'!$A$50)</f>
        <v>#REF!</v>
      </c>
      <c r="C64" s="2" t="e">
        <f>COUNTIFS(#REF!,"Cidadão ou consumidor",#REF!,'Dados Dash'!$A$51)</f>
        <v>#REF!</v>
      </c>
      <c r="D64" s="2" t="e">
        <f>COUNTIFS(#REF!,"Cidadão ou consumidor",#REF!,'Dados Dash'!$A$52)</f>
        <v>#REF!</v>
      </c>
    </row>
    <row r="65" spans="1:4" x14ac:dyDescent="0.25">
      <c r="A65" s="2" t="s">
        <v>233</v>
      </c>
      <c r="B65" s="2" t="e">
        <f>COUNTIFS(#REF!,"Pesquisador ou membro da comunidade científica",#REF!,'Dados Dash'!$A$50)</f>
        <v>#REF!</v>
      </c>
      <c r="C65" s="2" t="e">
        <f>COUNTIFS(#REF!,"Pesquisador ou membro da comunidade científica",#REF!,'Dados Dash'!$A$51)</f>
        <v>#REF!</v>
      </c>
      <c r="D65" s="2" t="e">
        <f>COUNTIFS(#REF!,"Pesquisador ou membro da comunidade científica",#REF!,'Dados Dash'!$A$52)</f>
        <v>#REF!</v>
      </c>
    </row>
    <row r="66" spans="1:4" x14ac:dyDescent="0.25">
      <c r="A66" s="2" t="s">
        <v>232</v>
      </c>
      <c r="B66" s="2" t="e">
        <f>COUNTIFS(#REF!,"Outro profissional relacionado ao tema",#REF!,'Dados Dash'!$A$50)</f>
        <v>#REF!</v>
      </c>
      <c r="C66" s="2" t="e">
        <f>COUNTIFS(#REF!,"Outro profissional relacionado ao tema",#REF!,'Dados Dash'!$A$51)</f>
        <v>#REF!</v>
      </c>
      <c r="D66" s="2" t="e">
        <f>COUNTIFS(#REF!,"Outro profissional relacionado ao tema",#REF!,'Dados Dash'!$A$52)</f>
        <v>#REF!</v>
      </c>
    </row>
    <row r="67" spans="1:4" x14ac:dyDescent="0.25">
      <c r="A67" s="2" t="s">
        <v>231</v>
      </c>
      <c r="B67" s="2" t="e">
        <f>COUNTIFS(#REF!,"Profissional de saúde",#REF!,'Dados Dash'!$A$50)</f>
        <v>#REF!</v>
      </c>
      <c r="C67" s="2" t="e">
        <f>COUNTIFS(#REF!,"Profissional de saúde",#REF!,'Dados Dash'!$A$51)</f>
        <v>#REF!</v>
      </c>
      <c r="D67" s="2" t="e">
        <f>COUNTIFS(#REF!,"Profissional de saúde",#REF!,'Dados Dash'!$A$52)</f>
        <v>#REF!</v>
      </c>
    </row>
    <row r="70" spans="1:4" x14ac:dyDescent="0.25">
      <c r="A70" s="2" t="s">
        <v>262</v>
      </c>
    </row>
    <row r="71" spans="1:4" x14ac:dyDescent="0.25">
      <c r="A71" s="2" t="s">
        <v>263</v>
      </c>
    </row>
    <row r="72" spans="1:4" x14ac:dyDescent="0.25">
      <c r="A72" s="2" t="s">
        <v>264</v>
      </c>
    </row>
    <row r="73" spans="1:4" x14ac:dyDescent="0.25">
      <c r="A73" s="2" t="s">
        <v>265</v>
      </c>
    </row>
  </sheetData>
  <mergeCells count="8">
    <mergeCell ref="A28:D28"/>
    <mergeCell ref="A48:D48"/>
    <mergeCell ref="A35:D35"/>
    <mergeCell ref="A57:D57"/>
    <mergeCell ref="A2:C2"/>
    <mergeCell ref="A8:C8"/>
    <mergeCell ref="A12:C12"/>
    <mergeCell ref="A23:C23"/>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dimension ref="A2:A15"/>
  <sheetViews>
    <sheetView workbookViewId="0">
      <selection activeCell="D11" sqref="D11"/>
    </sheetView>
  </sheetViews>
  <sheetFormatPr defaultRowHeight="12.75" x14ac:dyDescent="0.2"/>
  <cols>
    <col min="1" max="1" width="25.140625" customWidth="1"/>
  </cols>
  <sheetData>
    <row r="2" spans="1:1" x14ac:dyDescent="0.2">
      <c r="A2" t="s">
        <v>1</v>
      </c>
    </row>
    <row r="3" spans="1:1" x14ac:dyDescent="0.2">
      <c r="A3" t="s">
        <v>266</v>
      </c>
    </row>
    <row r="4" spans="1:1" x14ac:dyDescent="0.2">
      <c r="A4" t="s">
        <v>267</v>
      </c>
    </row>
    <row r="5" spans="1:1" x14ac:dyDescent="0.2">
      <c r="A5" t="s">
        <v>268</v>
      </c>
    </row>
    <row r="6" spans="1:1" x14ac:dyDescent="0.2">
      <c r="A6" t="s">
        <v>269</v>
      </c>
    </row>
    <row r="7" spans="1:1" x14ac:dyDescent="0.2">
      <c r="A7" t="s">
        <v>270</v>
      </c>
    </row>
    <row r="8" spans="1:1" x14ac:dyDescent="0.2">
      <c r="A8" t="s">
        <v>271</v>
      </c>
    </row>
    <row r="9" spans="1:1" x14ac:dyDescent="0.2">
      <c r="A9" t="s">
        <v>272</v>
      </c>
    </row>
    <row r="12" spans="1:1" x14ac:dyDescent="0.2">
      <c r="A12" t="s">
        <v>273</v>
      </c>
    </row>
    <row r="13" spans="1:1" x14ac:dyDescent="0.2">
      <c r="A13" t="s">
        <v>274</v>
      </c>
    </row>
    <row r="14" spans="1:1" x14ac:dyDescent="0.2">
      <c r="A14" t="s">
        <v>246</v>
      </c>
    </row>
    <row r="15" spans="1:1" x14ac:dyDescent="0.2">
      <c r="A15" t="s">
        <v>247</v>
      </c>
    </row>
  </sheetData>
  <pageMargins left="0.511811024" right="0.511811024" top="0.78740157499999996" bottom="0.78740157499999996" header="0.31496062000000002" footer="0.31496062000000002"/>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workbookViewId="0">
      <selection activeCell="N18" sqref="N18"/>
    </sheetView>
  </sheetViews>
  <sheetFormatPr defaultRowHeight="12.75" x14ac:dyDescent="0.2"/>
  <sheetData/>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18" ma:contentTypeDescription="Crie um novo documento." ma:contentTypeScope="" ma:versionID="43cfdeddc956750203685f69724b81af">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0a468b96b2d8def308a09d9eb18d4f32"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58cef2-5e33-4382-9f34-ebdf29ebf261" xsi:nil="true"/>
    <lcf76f155ced4ddcb4097134ff3c332f xmlns="1b481078-05fd-4425-adfc-5f858dcaa1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632ACC-9A9D-42BD-9661-CD870B98433D}">
  <ds:schemaRefs>
    <ds:schemaRef ds:uri="http://schemas.microsoft.com/sharepoint/v3/contenttype/forms"/>
  </ds:schemaRefs>
</ds:datastoreItem>
</file>

<file path=customXml/itemProps2.xml><?xml version="1.0" encoding="utf-8"?>
<ds:datastoreItem xmlns:ds="http://schemas.openxmlformats.org/officeDocument/2006/customXml" ds:itemID="{1362D28E-79B7-47BF-AACD-DFC8F38A7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E2A961-F94D-4D61-8586-A4CC423FEFA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8cef2-5e33-4382-9f34-ebdf29ebf261"/>
    <ds:schemaRef ds:uri="http://purl.org/dc/terms/"/>
    <ds:schemaRef ds:uri="http://schemas.openxmlformats.org/package/2006/metadata/core-properties"/>
    <ds:schemaRef ds:uri="1b481078-05fd-4425-adfc-5f858dcaa14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Contribuições por pessoa</vt:lpstr>
      <vt:lpstr>Dados Dash</vt:lpstr>
      <vt:lpstr>Lista suspensa</vt:lpstr>
      <vt:lpstr>Planilha2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Dalmo L F P Aniceto</cp:lastModifiedBy>
  <cp:revision/>
  <dcterms:created xsi:type="dcterms:W3CDTF">2018-04-13T10:29:10Z</dcterms:created>
  <dcterms:modified xsi:type="dcterms:W3CDTF">2022-03-25T19:07:07Z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MediaServiceImageTags">
    <vt:lpwstr/>
  </property>
</Properties>
</file>