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4.xml" ContentType="application/vnd.openxmlformats-officedocument.drawing+xml"/>
  <Override PartName="/xl/tables/table3.xml" ContentType="application/vnd.openxmlformats-officedocument.spreadsheetml.table+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tables/table4.xml" ContentType="application/vnd.openxmlformats-officedocument.spreadsheetml.table+xml"/>
  <Override PartName="/xl/tables/table5.xml" ContentType="application/vnd.openxmlformats-officedocument.spreadsheetml.tab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C:\Users\redig\OneDrive\Área de Trabalho\"/>
    </mc:Choice>
  </mc:AlternateContent>
  <xr:revisionPtr revIDLastSave="0" documentId="8_{526D5F6F-C3AC-47DE-92DE-66682706A25F}" xr6:coauthVersionLast="47" xr6:coauthVersionMax="47" xr10:uidLastSave="{00000000-0000-0000-0000-000000000000}"/>
  <bookViews>
    <workbookView xWindow="-120" yWindow="-120" windowWidth="20730" windowHeight="11040" xr2:uid="{00000000-000D-0000-FFFF-FFFF00000000}"/>
  </bookViews>
  <sheets>
    <sheet name="Contribuições por dispositivos" sheetId="1" r:id="rId1"/>
    <sheet name="Contribuições por pessoa" sheetId="2" r:id="rId2"/>
    <sheet name="Relato dos participantes" sheetId="3" r:id="rId3"/>
    <sheet name="Dashboard" sheetId="4" r:id="rId4"/>
    <sheet name=" Gráficos e Tabelas" sheetId="5" r:id="rId5"/>
    <sheet name="Dados_TD" sheetId="6" state="hidden" r:id="rId6"/>
    <sheet name="Dados Dash" sheetId="7" state="hidden" r:id="rId7"/>
    <sheet name="Lista suspensa" sheetId="8" state="hidden" r:id="rId8"/>
    <sheet name="Planilha2" sheetId="9" state="hidden" r:id="rId9"/>
  </sheets>
  <definedNames>
    <definedName name="Contrib" localSheetId="0">#REF!</definedName>
    <definedName name="Contrib" localSheetId="1">#REF!</definedName>
    <definedName name="Contrib">#REF!</definedName>
    <definedName name="Contribuições" localSheetId="0">#REF!</definedName>
    <definedName name="Contribuições" localSheetId="1">#REF!</definedName>
    <definedName name="Contribuições">#REF!</definedName>
    <definedName name="SegmentaçãodeDados_Dispositivos">#REF!</definedName>
    <definedName name="SegmentaçãodeDados_Instituição">#REF!</definedName>
    <definedName name="SegmentaçãodeDados_Qual_desses_segmentos_você_se_identifica?">#REF!</definedName>
    <definedName name="SegmentaçãodeDados_Qual_desses_segmentos_você_se_identifica?1">#REF!</definedName>
    <definedName name="SegmentaçãodeDados_Qual_desses_segmentos_você_se_identifica?2">#REF!</definedName>
    <definedName name="Z_116DAE08_98A4_406E_800E_FA4370AC3337_.wvu.FilterData" localSheetId="0" hidden="1">'Contribuições por dispositivos'!$B$4:$K$127</definedName>
  </definedNames>
  <calcPr calcId="191029"/>
  <customWorkbookViews>
    <customWorkbookView name="Filter 1" guid="{116DAE08-98A4-406E-800E-FA4370AC3337}"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7" i="7" l="1"/>
  <c r="C67" i="7"/>
  <c r="B67" i="7"/>
  <c r="D66" i="7"/>
  <c r="C66" i="7"/>
  <c r="B66" i="7"/>
  <c r="D65" i="7"/>
  <c r="C65" i="7"/>
  <c r="B65" i="7"/>
  <c r="D64" i="7"/>
  <c r="C64" i="7"/>
  <c r="B64" i="7"/>
  <c r="D63" i="7"/>
  <c r="C63" i="7"/>
  <c r="B63" i="7"/>
  <c r="D62" i="7"/>
  <c r="C62" i="7"/>
  <c r="B62" i="7"/>
  <c r="D61" i="7"/>
  <c r="C61" i="7"/>
  <c r="B61" i="7"/>
  <c r="D60" i="7"/>
  <c r="C60" i="7"/>
  <c r="B60" i="7"/>
  <c r="D59" i="7"/>
  <c r="D52" i="7" s="1"/>
  <c r="C59" i="7"/>
  <c r="B59" i="7"/>
  <c r="D50" i="7" s="1"/>
  <c r="C52" i="7"/>
  <c r="B52" i="7"/>
  <c r="D51" i="7"/>
  <c r="C51" i="7"/>
  <c r="B51" i="7"/>
  <c r="C50" i="7"/>
  <c r="B50" i="7"/>
  <c r="D45" i="7"/>
  <c r="C32" i="7" s="1"/>
  <c r="C45" i="7"/>
  <c r="B45" i="7"/>
  <c r="D44" i="7"/>
  <c r="C44" i="7"/>
  <c r="B44" i="7"/>
  <c r="D43" i="7"/>
  <c r="C43" i="7"/>
  <c r="B43" i="7"/>
  <c r="C30" i="7" s="1"/>
  <c r="D42" i="7"/>
  <c r="C42" i="7"/>
  <c r="C31" i="7" s="1"/>
  <c r="B42" i="7"/>
  <c r="D41" i="7"/>
  <c r="C41" i="7"/>
  <c r="B41" i="7"/>
  <c r="D40" i="7"/>
  <c r="C40" i="7"/>
  <c r="B40" i="7"/>
  <c r="D39" i="7"/>
  <c r="C39" i="7"/>
  <c r="B39" i="7"/>
  <c r="D38" i="7"/>
  <c r="C38" i="7"/>
  <c r="B38" i="7"/>
  <c r="D37" i="7"/>
  <c r="D32" i="7" s="1"/>
  <c r="C37" i="7"/>
  <c r="D31" i="7" s="1"/>
  <c r="B37" i="7"/>
  <c r="D30" i="7" s="1"/>
  <c r="B32" i="7"/>
  <c r="B31" i="7"/>
  <c r="B30" i="7"/>
  <c r="B25" i="7"/>
  <c r="C25" i="7" s="1"/>
  <c r="B24" i="7"/>
  <c r="B26" i="7" s="1"/>
  <c r="B21" i="7"/>
  <c r="B20" i="7"/>
  <c r="B19" i="7"/>
  <c r="B18" i="7"/>
  <c r="C18" i="7" s="1"/>
  <c r="B17" i="7"/>
  <c r="B16" i="7"/>
  <c r="B15" i="7"/>
  <c r="C15" i="7" s="1"/>
  <c r="B14" i="7"/>
  <c r="B13" i="7"/>
  <c r="B10" i="7"/>
  <c r="I12" i="4" s="1"/>
  <c r="B9" i="7"/>
  <c r="C5" i="7"/>
  <c r="B4" i="7"/>
  <c r="B3" i="7"/>
  <c r="B5" i="7" s="1"/>
  <c r="I81" i="6"/>
  <c r="I80" i="6"/>
  <c r="I79" i="6"/>
  <c r="I78" i="6"/>
  <c r="I77" i="6"/>
  <c r="I76" i="6"/>
  <c r="I75" i="6"/>
  <c r="I74" i="6"/>
  <c r="I73" i="6"/>
  <c r="I72" i="6"/>
  <c r="I71" i="6"/>
  <c r="I70" i="6"/>
  <c r="I69" i="6"/>
  <c r="I68" i="6"/>
  <c r="I67" i="6"/>
  <c r="I66" i="6"/>
  <c r="I65" i="6"/>
  <c r="I64" i="6"/>
  <c r="I63" i="6"/>
  <c r="I62" i="6"/>
  <c r="I61" i="6"/>
  <c r="I60" i="6"/>
  <c r="I59" i="6"/>
  <c r="I58" i="6"/>
  <c r="I57" i="6"/>
  <c r="I56" i="6"/>
  <c r="I55" i="6"/>
  <c r="I54" i="6"/>
  <c r="I53" i="6"/>
  <c r="I52" i="6"/>
  <c r="I51" i="6"/>
  <c r="I50" i="6"/>
  <c r="I49" i="6"/>
  <c r="I48" i="6"/>
  <c r="I47" i="6"/>
  <c r="I46" i="6"/>
  <c r="I45" i="6"/>
  <c r="I44" i="6"/>
  <c r="I43" i="6"/>
  <c r="I42" i="6"/>
  <c r="I41" i="6"/>
  <c r="I40" i="6"/>
  <c r="I39" i="6"/>
  <c r="I38" i="6"/>
  <c r="I37" i="6"/>
  <c r="I36" i="6"/>
  <c r="I35" i="6"/>
  <c r="I34" i="6"/>
  <c r="I33" i="6"/>
  <c r="I32" i="6"/>
  <c r="I31" i="6"/>
  <c r="I30" i="6"/>
  <c r="I29" i="6"/>
  <c r="I28" i="6"/>
  <c r="I27" i="6"/>
  <c r="I26" i="6"/>
  <c r="I25" i="6"/>
  <c r="I24" i="6"/>
  <c r="I23" i="6"/>
  <c r="I22" i="6"/>
  <c r="I21" i="6"/>
  <c r="I20" i="6"/>
  <c r="I19" i="6"/>
  <c r="I18" i="6"/>
  <c r="I17" i="6"/>
  <c r="I16" i="6"/>
  <c r="I15" i="6"/>
  <c r="I14" i="6"/>
  <c r="I13" i="6"/>
  <c r="I12" i="6"/>
  <c r="I11" i="6"/>
  <c r="I10" i="6"/>
  <c r="I9" i="6"/>
  <c r="I8" i="6"/>
  <c r="I7" i="6"/>
  <c r="I6" i="6"/>
  <c r="I5" i="6"/>
  <c r="I4" i="6"/>
  <c r="I3" i="6"/>
  <c r="I2" i="6"/>
  <c r="E112" i="5"/>
  <c r="E111" i="5"/>
  <c r="E110" i="5"/>
  <c r="E113" i="5" s="1"/>
  <c r="F113" i="5" s="1"/>
  <c r="F12" i="4"/>
  <c r="Y10" i="4"/>
  <c r="Y9" i="4"/>
  <c r="O127" i="1"/>
  <c r="O126" i="1"/>
  <c r="O125" i="1"/>
  <c r="O124" i="1"/>
  <c r="O123" i="1"/>
  <c r="O122" i="1"/>
  <c r="O121" i="1"/>
  <c r="O120" i="1"/>
  <c r="O119" i="1"/>
  <c r="O118" i="1"/>
  <c r="O117" i="1"/>
  <c r="O116" i="1"/>
  <c r="O115" i="1"/>
  <c r="O114" i="1"/>
  <c r="O113" i="1"/>
  <c r="O112" i="1"/>
  <c r="O111" i="1"/>
  <c r="O110" i="1"/>
  <c r="O109" i="1"/>
  <c r="O108" i="1"/>
  <c r="O107" i="1"/>
  <c r="O106" i="1"/>
  <c r="O105" i="1"/>
  <c r="O104" i="1"/>
  <c r="O103" i="1"/>
  <c r="O102" i="1"/>
  <c r="O101" i="1"/>
  <c r="O100" i="1"/>
  <c r="O99" i="1"/>
  <c r="O98" i="1"/>
  <c r="O97" i="1"/>
  <c r="O96" i="1"/>
  <c r="O95" i="1"/>
  <c r="O94" i="1"/>
  <c r="O93" i="1"/>
  <c r="O92" i="1"/>
  <c r="O91" i="1"/>
  <c r="O90" i="1"/>
  <c r="O89" i="1"/>
  <c r="O88" i="1"/>
  <c r="O87" i="1"/>
  <c r="O86" i="1"/>
  <c r="O85" i="1"/>
  <c r="O84" i="1"/>
  <c r="O83" i="1"/>
  <c r="O82" i="1"/>
  <c r="O81" i="1"/>
  <c r="O80" i="1"/>
  <c r="O79" i="1"/>
  <c r="O78" i="1"/>
  <c r="O77" i="1"/>
  <c r="O76" i="1"/>
  <c r="O75" i="1"/>
  <c r="O74" i="1"/>
  <c r="O73" i="1"/>
  <c r="O72" i="1"/>
  <c r="O71" i="1"/>
  <c r="O70" i="1"/>
  <c r="O69" i="1"/>
  <c r="O68" i="1"/>
  <c r="O67" i="1"/>
  <c r="O66" i="1"/>
  <c r="O65" i="1"/>
  <c r="O64" i="1"/>
  <c r="O63" i="1"/>
  <c r="O62" i="1"/>
  <c r="O61" i="1"/>
  <c r="O60" i="1"/>
  <c r="O59" i="1"/>
  <c r="O58" i="1"/>
  <c r="O57" i="1"/>
  <c r="O56" i="1"/>
  <c r="O55" i="1"/>
  <c r="O54" i="1"/>
  <c r="O53" i="1"/>
  <c r="O52" i="1"/>
  <c r="O51" i="1"/>
  <c r="O50" i="1"/>
  <c r="O49" i="1"/>
  <c r="O48" i="1"/>
  <c r="O47" i="1"/>
  <c r="O46" i="1"/>
  <c r="O45" i="1"/>
  <c r="O44" i="1"/>
  <c r="O43" i="1"/>
  <c r="O42" i="1"/>
  <c r="O41" i="1"/>
  <c r="O40" i="1"/>
  <c r="O39" i="1"/>
  <c r="O38" i="1"/>
  <c r="O37" i="1"/>
  <c r="O36" i="1"/>
  <c r="O35" i="1"/>
  <c r="O34" i="1"/>
  <c r="O33" i="1"/>
  <c r="O32" i="1"/>
  <c r="O31" i="1"/>
  <c r="O30" i="1"/>
  <c r="O29" i="1"/>
  <c r="O28" i="1"/>
  <c r="O27" i="1"/>
  <c r="O26" i="1"/>
  <c r="O25" i="1"/>
  <c r="O24" i="1"/>
  <c r="O23" i="1"/>
  <c r="O22" i="1"/>
  <c r="O21" i="1"/>
  <c r="O20" i="1"/>
  <c r="O19" i="1"/>
  <c r="O18" i="1"/>
  <c r="O17" i="1"/>
  <c r="O16" i="1"/>
  <c r="O15" i="1"/>
  <c r="O14" i="1"/>
  <c r="O13" i="1"/>
  <c r="O12" i="1"/>
  <c r="O11" i="1"/>
  <c r="O10" i="1"/>
  <c r="O9" i="1"/>
  <c r="O8" i="1"/>
  <c r="O7" i="1"/>
  <c r="O6" i="1"/>
  <c r="O5" i="1"/>
  <c r="F112" i="5" l="1"/>
  <c r="C12" i="4"/>
  <c r="C20" i="7"/>
  <c r="C16" i="7"/>
  <c r="C10" i="7"/>
  <c r="I13" i="4" s="1"/>
  <c r="C17" i="7"/>
  <c r="C9" i="7"/>
  <c r="F13" i="4" s="1"/>
  <c r="C19" i="7"/>
  <c r="C13" i="7"/>
  <c r="C21" i="7"/>
  <c r="F111" i="5"/>
  <c r="C14" i="7"/>
  <c r="C24" i="7"/>
  <c r="F110" i="5"/>
  <c r="R3" i="1"/>
  <c r="P2" i="1"/>
  <c r="P1" i="1"/>
  <c r="P3" i="1"/>
</calcChain>
</file>

<file path=xl/sharedStrings.xml><?xml version="1.0" encoding="utf-8"?>
<sst xmlns="http://schemas.openxmlformats.org/spreadsheetml/2006/main" count="1806" uniqueCount="791">
  <si>
    <t>Lista de verificação de itens de férias</t>
  </si>
  <si>
    <t>Total</t>
  </si>
  <si>
    <t>Preenchido</t>
  </si>
  <si>
    <t>PROGRESSO DA ANÁLISE:</t>
  </si>
  <si>
    <t>Não preenchido</t>
  </si>
  <si>
    <t>Progresso:</t>
  </si>
  <si>
    <t>ID do participante</t>
  </si>
  <si>
    <t>Instituição</t>
  </si>
  <si>
    <t>Segmento</t>
  </si>
  <si>
    <t>Dispositivos</t>
  </si>
  <si>
    <t>Proposta</t>
  </si>
  <si>
    <t>Justificativa</t>
  </si>
  <si>
    <t>Bloco de Contribuições</t>
  </si>
  <si>
    <t>Posicionamento da Área Técnica</t>
  </si>
  <si>
    <t>Justificativa da Área Técnica</t>
  </si>
  <si>
    <t>Redação do artigo pós-análise</t>
  </si>
  <si>
    <t>TAGs</t>
  </si>
  <si>
    <t>ABIMED ASSOCIAÇÃO BRASILEIRA DA INDUSTRIA DE TECNOLOGIA PARA SAÚDE</t>
  </si>
  <si>
    <t xml:space="preserve">Art. 1º </t>
  </si>
  <si>
    <t>Inclusão
*** -  zona primária: constituída pelas seguintes áreas demarcadas pela autoridade aduaneira local: a área terrestre ou aquática, contínua ou descontínua, nos portos alfandegados; a área terrestre, nos aeroportos alfandegados; e a área terrestre, que compreende os pontos de fronteira alfandegados. 
Inclusão
*** - zona secundária: compreende a parte restante do território aduaneiro, nela incluídas as águas territoriais e o espaço aéreo.</t>
  </si>
  <si>
    <t>justificativa inclusão de itens:
Garantir o entendimento sobre as definições de zona primária e secundária, uma vez que tais terminologias constam na abrangência da norma.
Definições obtidas no Regulamento Aduaneiro.
Comentários às definições e terminologias:
Considerando a importância de manter a consistência e clareza na regulamentação, gostaríamos de recomendar o seguinte:
Uso de Definições Existentes: Recomendamos que a ANVISA, na redação final deste ato normativo, utilize definições e terminologias já consolidadas em outros atos normativos da própria agência. Isso garantirá alinhamento e evitará ambiguidades ou interpretações divergentes que possam surgir devido a variações terminológicas.
Referência a Normas Internacionais: Na ausência de definições pré-existentes nos atos normativos da ANVISA, sugerimos que sejam buscadas terminologias em normas internacionais reconhecidas ou em atos normativos de outros órgãos governamentais que possuam autoridade e relevância no assunto em questão. Isso assegurará que o ato normativo esteja em consonância com as melhores práticas globais e facilitará a sua aplicação e compreensão tanto em âmbito nacional quanto internacional.
Acreditamos que a adoção dessas medidas contribuirá significativamente para a qualidade e eficácia da regulamentação, promovendo maior segurança jurídica e facilitando a compreensão e aplicação das normas por todos os stakeholders envolvidos.
Assim, considerando definições e os termos utilizados neste ato normativo preferencialmente devem seguir os termos já utilizados em outros atos normativos da agência, para uniformização de terminologia internamente, exemplificamos aqui que o item I-Administração superior deste artigo pode ser alinhado com o item X – Gerência Executiva do Art. 3º da RDC 665/2022. Igualmente com item XIV – Fabricante neste artigo e item IX – Fabricante na RDC 665/2022; com item XXVI – Sistema de Gestão da Qualidade neste artigo e item XXX - Sistema de Qualidade na RDC 665/2022; com item XI – Desvio neste artigo e XIV - Não conformidade na RDC 665/2022. 
Sugerimos ainda, considerar as seguintes definições presentes na RDC 665/2022 incluindo-as neste artigo: II - Auditoria da Qualidade / VII - Especificações / XVII - Política da Qualidade / XX - Produto acabado / XXXI - Validação / XXXII – Verificação.</t>
  </si>
  <si>
    <t>Aceita (Total ou Parcialmente)</t>
  </si>
  <si>
    <t>A proposta é perninente; no entanto, será incluída no artigo 3º desta norma e o texto estará harmonizado com a nova legislação sobre importação de produtos sujeitos à vigilância sanitária.</t>
  </si>
  <si>
    <t>ROCHE DIAGNÓSTICA BRASIL LTDA</t>
  </si>
  <si>
    <t>Garantir o entendimento sobre as definições de zona primária e secundária, uma vez que tais terminologias constam na abrangência da norma.
Definições obtidas no Regulamento Aduaneiro
COMENTÁRIOS 
Considerando a importância de manter a consistência e clareza na regulamentação, gostaríamos de recomendar o seguinte:
Uso de Definições Existentes: Recomendamos que a ANVISA, na redação final deste ato normativo, utilize definições e terminologias já consolidadas em outros atos normativos da própria agência. Isso garantirá alinhamento e evitará ambiguidades ou interpretações divergentes que possam surgir devido a variações terminológicas.
Referência a Normas Internacionais: Na ausência de definições pré-existentes nos atos normativos da ANVISA, sugerimos que sejam buscadas terminologias em normas internacionais reconhecidas ou em atos normativos de outros órgãos governamentais que possuam autoridade e relevância no assunto em questão. Isso assegurará que o ato normativo esteja em consonância com as melhores práticas globais e facilitará a sua aplicação e compreensão tanto em âmbito nacional quanto internacional.
Acreditamos que a adoção dessas medidas contribuirá significativamente para a qualidade e eficácia da regulamentação, promovendo maior segurança jurídica e facilitando a compreensão e aplicação das normas por todos os stakeholders envolvidos.
Assim, considerando definições e os termos utilizados neste ato normativo preferencialmente devem seguir os termos já utilizados em outros atos normativos da agência, para uniformização de terminologia internamente, exemplificamos aqui que o item I-Administração superior deste artigo pode ser alinhado com o item X – Gerência Executiva do Art. 3º da RDC 665/2022. Igualmente com item XIV – Fabricante neste artigo e item IX – Fabricante na RDC 665/2022; com item XXVI – Sistema de Gestão da Qualidade neste artigo e item XXX - Sistema de Qualidade na RDC 665/2022; com item XI – Desvio neste artigo e XIV - Não conformidade na RDC 665/2022. 
Sugerimos ainda, considerar as seguintes definições presentes na RDC 665/2022 incluindo-as neste artigo: II - Auditoria da Qualidade / VII - Especificações / XVII - Política da Qualidade / XX - Produto acabado / XXXI - Validação / XXXII – Verificação.</t>
  </si>
  <si>
    <t>GE HEALTHCARE DO BRASIL COMÉRCIO E SERVIÇOS PARA EQUIPAMENTOS MÉDICOSHOSPITALARES LTDA</t>
  </si>
  <si>
    <t>JUSTIFICATIVA
Garantir o entendimento sobre as definições de zona primária e secundária, uma vez que tais terminologias constam na abrangência da norma.
Definições obtidas no Regulamento Aduaneiro.
COMENTÁRIOS às definições e terminologias:
Considerando a importância de manter a consistência e clareza na regulamentação, gostaríamos de recomendar o seguinte:
Uso de Definições Existentes: Recomendamos que a ANVISA, na redação final deste ato normativo, utilize definições e terminologias já consolidadas em outros atos normativos da própria agência. Isso garantirá alinhamento e evitará ambiguidades ou interpretações divergentes que possam surgir devido a variações terminológicas.
Referência a Normas Internacionais: Na ausência de definições pré-existentes nos atos normativos da ANVISA, sugerimos que sejam buscadas terminologias em normas internacionais reconhecidas ou em atos normativos de outros órgãos governamentais que possuam autoridade e relevância no assunto em questão. Isso assegurará que o ato normativo esteja em consonância com as melhores práticas globais e facilitará a sua aplicação e compreensão tanto em âmbito nacional quanto internacional.
Acreditamos que a adoção dessas medidas contribuirá significativamente para a qualidade e eficácia da regulamentação, promovendo maior segurança jurídica e facilitando a compreensão e aplicação das normas por todos os stakeholders envolvidos.
Assim, considerando definições e os termos utilizados neste ato normativo preferencialmente devem seguir os termos já utilizados em outros atos normativos da agência, para uniformização de terminologia internamente, exemplificamos aqui que o item I-Administração superior deste artigo pode ser alinhado com o item X – Gerência Executiva do Art. 3º da RDC 665/2022. Igualmente com item XIV – Fabricante neste artigo e item IX – Fabricante na RDC 665/2022; com item XXVI – Sistema de Gestão da Qualidade neste artigo e item XXX - Sistema de Qualidade na RDC 665/2022; com item XI – Desvio neste artigo e XIV - Não conformidade na RDC 665/2022. 
Sugerimos ainda, considerar as seguintes definições presentes na RDC 665/2022 incluindo-as neste artigo: II - Auditoria da Qualidade / VII - Especificações / XVII - Política da Qualidade / XX - Produto acabado / XXXI - Validação / XXXII – Verificação.</t>
  </si>
  <si>
    <t>GE Healthcare</t>
  </si>
  <si>
    <t>Garantir o entendimento sobre as definições de zona primária e secundária, uma vez que tais terminologias constam na abrangência da norma.
Definições obtidas no Regulamento Aduaneiro.</t>
  </si>
  <si>
    <t>Pessoa Física</t>
  </si>
  <si>
    <t xml:space="preserve">Art. 3º </t>
  </si>
  <si>
    <t>V - Boas Práticas de Armazenagem (BPA): conjunto de ações que asseguram a manutenção da qualidade, segurança e eficácia de um bem ou produto, por meio do controle adequado durante o processo de armazenagem, incluindo desde o recebimento até a expedição, a fim de evitar a ocorrência de desvios. 
VI - bens e produtos sujeitos ao controle e fiscalização sanitária: materiais, matérias-primas, insumos, peças, produtos acabados, produtos a granel, produtos semielaborados e produtos in natura, e demais sob vigilância sanitária de que trata a Lei nº 9.782, de 1999, compreendendo, dentre outros, medicamentos, alimentos, cosméticos, saneantes, dispositivos médicos, células, tecidos, órgãos; 
XII - empresa de remessa expressa: aquela que tem como atividade a prestação de serviços de transporte internacional expresso, porta a porta, de remessa DO EXTERIOR destinada a terceiros.
XIV - fabricante: detentor de autorização para a fabricação de bens ou produtos sujeitos a vigilância sanitária;
XV - gerenciamento de risco: aplicação sistemática de políticas E procedimentos PARA O GERENCIAMENTO DE TODAS AS OPERAÇÕES ENVOLVIDAS NA ARMAZENAGEM DE BENS E PRODUTOS SUJEITOS À VIGILÂNCIA SANITÁRIA, INCLUINDO As tarefas de análise, avaliação, controle e monitoramento DOS riscos associados a determinado produto ou processo;
XVII - material biológico humano: tecido, órgão, células ou fluido constituinte do organismo humano, tais como excrementos e secreções, de origem humana ou isolados a partir destes;
XVIII - procedimento operacional padrão (POP): procedimento escrito e autorizado que fornece instruções SEQUENCIAIS para a realização de operações RELACIONADAS ÀS ATIVIDADES de armazenagem e outras atividades de natureza geral (por exemplo, operação, manutenção e limpeza de equipamentos E INSTALAÇÕES, validação e qualificação, controle ambiental, inspeção);
XXI - qualificação térmica: verificação documentada de que o equipamento ou a área de temperatura controlada garante homogeneidade térmica em seu interior E QUE A ÁREA TEM CAPACIDADE DE MANTER A TEMPERTURA DENTRO DOS LIMITES ESPECIFICADOS. 
XXV - remetente do material biológico humano: qualquer pessoa jurídica, de natureza pública ou privada, também chamado expedidor ou embarcador, responsável pelo envio do material biológico humano a um destinatário.
XXVI - Sistema de Gestão da Qualidade (SGQ): é um sistema composto de infraestrutura, incluindo estrutura organizacional, procedimentos, processos, recursos e ações sistemáticas apropriados, com a finalidade de assegurar que um produto ou serviço atenda a determinados requisitos de qualidade E SEGURANÇA;</t>
  </si>
  <si>
    <t>V - Não fazem parte das BPA o desembaraço e a fiscalização pelos órgãos anuentes. Além disso, vide definição de "desvio" na própria norma. 
VI - Verificar se alimentos a granel e alimentos in natura serão sujeitos ao controle e fiscalização sanitária. 
XII - empresa de remessa expressa não é somente aquela cuja atividade seja "de prestação de serviços de transporte internacional expresso seja PREPONDERANTE, pois inclui empresas que realizam também outras atividades COMO ATIVIDADES PRINCIPAIS; a expressão "remessa expressa" está repetida, podendo ser substituída por "remessa do exterior" destinada a terceiros, ainda que não seja uma atividade regular ou contínua. 
XIV: dúvida: o fabricante deve estar de acordo SOMENTE com o regramento sanitário do país em que se localiza? NÃO DEVERIA INCLUIR COM O REGRAMENTO NO PAÍSE AO QUAL SE DESTINA (BRASIL)? 
XV - gerenciamento de risco: PROCEDIMENTOS E PRÁTICAS É REDUNDANTE; INCLUIR PROCESSOS DE ARMAZENAMENTO NA DEFINIÇÃO, POIS ESTES TAMBÉM DEVEM SER SUJEITOS AO GERENCIAMENTO DE RISCO. 
XVII - material biológico humano: A PALAVRA "tecido" ESTÁ REPETIDA; Entende-se na redação original que células, tecidos, órgãos são fluidos constituinte do organismo humano; fluidos corporais está repetido, dificultando a interpretação. 
XVIII - procedimento operacional padrão (POP): as instruções devem ser redigidas informando de forma clara e organizada as atividades na sequencia em que devem ser executadas, de forma clara e objetiva; todas as operações de armazenagem, não apenas de produtos (mas também de bens) devem possuir um POP (do recebimento à expedição); a manutenção das instalações também deve constar em um POP, não somente a limpeza; Dentre as outras atividades de natureza geral, incluir VALIDAÇÃO. 
XXI - qualificação térmica não tem o objetivo de apenas garantir a homogeneidade térmica, mas também que a área qualificada é capaz de manter a TEMPERTURA DENTRO DOS LIMITES ESPECIFICADOS no processo de qualificação. 
XXV - remetente do material biológico humano: qualquer pessoa jurídica (poderia ser pessoa física?); O remetente deve necessariamente ser também o responsável pela preparação? ou seria o responsável somente pelo envio, ainda que tal situação não seja a mais comum; excluir "por meio de um modo de transporte" pois sempre haverá um modo de transporte, então fica desnecessária está colocação. 
XXVI - Sistema de Gestão da Qualidade (SGQ): incluir os requisitos de segurança, não apenas referir-se à qualidade dos bens e produtos.
Incluir definição de expedição.</t>
  </si>
  <si>
    <t>V - Proposta não aceita. Nem todos os produtos possuem comprovação de eficácia, como alimentos, cosméticos. Entendemos que, ao ser mantida a qualidade do produto, este continuará seguro para consumo, conforme sua regularização perante à Anvisa.  VI- Proposta aceita. A definição de bens e produtos foi alterada para melhorar o entendimento.  XII- Proposta aceita. A definição de remessa expressa foi alterada para melhorar o entendimento. XIV -Proposta parcialmente aceita. A definição de fabricante será harmonizada com a norma de importação. XV - Proposta não aceita, pois o texto está harmonizado com a RDC 665/22. XVIII e XXI - Propostas não aceitas, pois o texto atual converge com outras normas da Anvisa.</t>
  </si>
  <si>
    <t>ABTRA - Associação Brasileira de Terminais e Recintos Alfandegados</t>
  </si>
  <si>
    <t>III - armazenagem: guarda, manuseio e conservação segura de bens e produtos sujeitos ao controle e fiscalização sanitária independentemente de anuência publicada em sistemas de comércio internacional (Portal Único);
VI - Bens e produtos sujeitos ao controle e fiscalização sanitária, independente de anuência publicada em sistemas de comércio internacional (Portal Único): materiais, matérias, insumos, peças, produtos acabados, produtos a granel, produtos semielaborados e produtos in natura, e demais sob vigilância sanitária de que trata a Lei nº 9.782, de 1999, compreendendo, dentre outros, medicamentos, alimentos, cosméticos, saneantes, dispositivos médicos, células, tecidos, órgãos;</t>
  </si>
  <si>
    <t>Para apresentar orientações mais claras e atualizadas sobre quais produtos estarão sob vigilância sanitária. Imperiosa a divulgação destas informações para garantir o cumprimento adequado das normativas vigentes e assegurar a proteção da saúde pública.</t>
  </si>
  <si>
    <t>A definição de bens e produtos foi alterada para melhorar o entendimento.</t>
  </si>
  <si>
    <t>ABIMED ASSOCIAÇÃO BRASILEIRA DA INDÚSTRIA DE TECNOLOGIA PARA SAÚDE</t>
  </si>
  <si>
    <t>INCLUSÃO DE ITEM 	Inclusão 
*** -  zona primária: constituída pelas seguintes áreas demarcadas pela autoridade aduaneira local: a área terrestre ou aquática, contínua ou descontínua, nos portos alfandegados; a área terrestre, nos aeroportos alfandegados; e a área terrestre, que compreende os pontos de fronteira alfandegados. 
INCLUSÃO DE ITEM	Inclusão
*** - zona secundária: compreende a parte restante do território aduaneiro, nela incluídas as águas territoriais e o espaço aéreo.</t>
  </si>
  <si>
    <t>Justificativa da inclusão:
Garantir o entendimento sobre as definições de zona primária e secundária, uma vez que tais terminologias constam na abrangência da norma.
Definições obtidas no Regulamento Aduaneiro.
Comentários sobre as definições contidas nesta minuta proposta:
Considerando a importância de manter a consistência e clareza na regulamentação, gostaríamos de recomendar o seguinte:
Uso de Definições Existentes: Recomendamos que a ANVISA, na redação final deste ato normativo, utilize definições e terminologias já consolidadas em outros atos normativos da própria agência. Isso garantirá alinhamento e evitará ambiguidades ou interpretações divergentes que possam surgir devido a variações terminológicas.
Referência a Normas Internacionais: Na ausência de definições pré-existentes nos atos normativos da ANVISA, sugerimos que sejam buscadas terminologias em normas internacionais reconhecidas ou em atos normativos de outros órgãos governamentais que possuam autoridade e relevância no assunto em questão. Isso assegurará que o ato normativo esteja em consonância com as melhores práticas globais e facilitará a sua aplicação e compreensão tanto em âmbito nacional quanto internacional.
Acreditamos que a adoção dessas medidas contribuirá significativamente para a qualidade e eficácia da regulamentação, promovendo maior segurança jurídica e facilitando a compreensão e aplicação das normas por todos os stakeholders envolvidos.
Assim, considerando definições e os termos utilizados neste ato normativo preferencialmente devem seguir os termos já utilizados em outros atos normativos da agência, para uniformização de terminologia internamente, exemplificamos aqui que o item I-Administração superior deste artigo pode ser alinhado com o item X – Gerência Executiva do Art. 3º da RDC 665/2022. Igualmente com item XIV – Fabricante neste artigo e item IX – Fabricante na RDC 665/2022; com item XXVI – Sistema de Gestão da Qualidade neste artigo e item XXX - Sistema de Qualidade na RDC 665/2022; com item XI – Desvio neste artigo e XIV - Não conformidade na RDC 665/2022. 
Sugerimos ainda, considerar as seguintes definições presentes na RDC 665/2022 incluindo-as neste artigo: II - Auditoria da Qualidade / VII - Especificações / XVII - Política da Qualidade / XX - Produto acabado / XXXI - Validação / XXXII – Verificação.</t>
  </si>
  <si>
    <t>A proposta é perninente e o texto estará harmonizado com a nova legislação sobre importação de produtos sujeitos à vigilância sanitária.</t>
  </si>
  <si>
    <t>Conselho Regional de Farmácia do Estado de São Paulo</t>
  </si>
  <si>
    <t>Inclusão de definições:
Loja Franca: é um Regime Aduaneiro Especial que permite a instalação de um estabelecimento comercial dentro de portos ou aeroportos, com o objetivo de venda de produtos nacionais ou internacionais sem taxas. Os artigos 476 a 479 do Regulamento Aduaneiro e a Portaria MF nº 112/08 é quem regulamenta este estabelecimento.  
Depósitos especiais aduaneiros: São os depósitos que permitem a estocagem de partes, peças, componentes e materiais de reposição ou manutenção, com suspensão do pagamento dos impostos federais, da contribuição para o PIS/PASEP-Importação e da COFINS-Importação (art. 14 da Lei nº 10.865/2004), para veículos, máquinas, equipamentos, aparelhos e instrumentos, estrangeiros, nacionalizados ou não, e nacionais em que tenham sido empregados partes, peças e componentes estrangeiros (art. 480 do Regulamento Aduaneiro), empregados nas atividades definidas no art. 1º da Portaria MF nº 284/2003 e no art. 2º da IN SRF nº 386/2004.
Causa Raiz:  Causa subjacente ou fundamental de uma não conformidade, defeito ou falha. Identificar a causa raiz, de forma a resolver o problema de forma completa, evita que ele volte a acontecer.
Reclamação Procedente: comunicação por escrito, oral ou eletrônica, relativa à não aceitação da identidade, qualidade, durabilidade, confiabilidade, segurança, eficácia ou do desempenho de um produto ou processo, quando este deve ser tratado como uma não conformidade, registrado, tratado e monitorado.  
Reclamação Não Procedente: comunicação por escrito, oral ou eletrônica, relativa à não aceitação da identidade, qualidade, durabilidade, confiabilidade, segurança, eficácia ou do desempenho de um produto ou processo, em que a investigação prévia conclui que a comunicação não possui fundamento suficiente para ser acolhida.</t>
  </si>
  <si>
    <t>Harmonização dos entendimentos e definições do arcabouço regulatório.</t>
  </si>
  <si>
    <t>Serão definidos os termos Loja Franca e Depósitos especiais aduaneiros. Os demais termos (causa raiz, reclamação procedente e reclamação não procedente) são termos bem estabelecidos na área de Qualidade e no senso comum.</t>
  </si>
  <si>
    <t>Sindusfarma</t>
  </si>
  <si>
    <t>Exclusão inciso XXIV</t>
  </si>
  <si>
    <t>Justificativa: Exclusão do inciso XXIV pois está duplicada com a definição estabelecida no inciso II deste artigo</t>
  </si>
  <si>
    <t>O inciso XXIV será excluído e os seguintes serão renumerados.</t>
  </si>
  <si>
    <t>Siemens Healthcare Diagnósticos Ltda.</t>
  </si>
  <si>
    <t>Atual: XIV - fabricante: detentor de autorização para a fabricação de bens ou produtos sujeitos a vigilância sanitária, de acordo com o regramento sanitário do país em que se localiza; 
Proposta de alteração: XIV - Fabricante: pessoa jurídica responsável pela unidade fabril onde os bens e produtos foram processados, e tendo sido elaborados em mais de um país, a identificação acessória das pessoas jurídicas responsáveis pelas unidades fabris onde ocorreram seus processamentos.</t>
  </si>
  <si>
    <t>Recomenda-se alinhar a definição com a prevista na RDC 81/2008, capítulo I, Terminologia Básica, item 1.25, a fim de garantir conformidade com a definição existente e evitar a introdução de novas definições.</t>
  </si>
  <si>
    <t>Foi retirado da norma o conceito de fabricante, pois cada classe de produto possui um conceito distindo de fabricante. Assim, o conceito de fabricante deve ser buscado em cada norma específica.</t>
  </si>
  <si>
    <t>Fraport Brasil S.A. Aeroporto de Porto Alegre</t>
  </si>
  <si>
    <t>Incluir a definição de "Temperatura Ambiente" e "Local Fresco":  "Temperatura Ambiente – Temperatura, normalmente, encontrada em um ambiente de trabalho, entre 15 ºC e 30 ºC." e "Local fresco – Ambiente cuja temperatura permanece entre 8 ºC e 15 ºC."</t>
  </si>
  <si>
    <t>Uma vez em que na definição de "produto termolábil" consta a temperatura, entendemos pertinente aproveitar o ensejo e incluir a definição do que é "temperatura ambiente" e "local fresco". As definições que propomos constam na última edição da Farmacopedia Brasileira (6ª edição, disponível em: &lt;https://www.gov.br/anvisa/pt-br/assuntos/farmacopeia/farmacopeia-brasileira&gt;.
Além disso, solicitamos que seja esclarecido o que significa o termo "Infraestrutura" mencionado na definição do Sistema de Gestão de Qualidade: "sistema composto de infraestrutura, incluindo estrutura organizacional, procedimento, processos, recursos e ações sistemáticas apropriadas, com a finalidade de assegurar que um produto ou serviço atenda a determinados requisitos de qualidade"</t>
  </si>
  <si>
    <t>Não Aceita</t>
  </si>
  <si>
    <t>No corpo da norma, o termo "temperatura ambiente" diz respeito à temperatura do ambiente ao redor, onde não há controle de temperatura e não à temperatura ambiente definida na Farmacopéia Brasileira.</t>
  </si>
  <si>
    <t>GRU Airport</t>
  </si>
  <si>
    <t>Inclusão da definição de "lojas francas" e os "depósitos especiais aduaneiros".
Inclusão das seguintes definições: 
Causa Raiz: Causa subjacente ou fundamental de uma não conformidade, defeito ou falha. Identificar a causa raiz, de forma a resolver o problema de forma completa, evita que ele volte a acontecer. 
Reclamação Procedente: comunicação por escrito, oral ou eletrônica, relativa à não aceitação da identidade, qualidade, durabilidade, confiabilidade, segurança, eficácia ou do desempenho de um produto ou processo, quando este deve ser tratado como uma não conformidade, registrado, tratado e monitorado. 
Reclamação Não Procedente: comunicação por escrito, oral ou eletrônica, relativa à não aceitação da identidade, qualidade, durabilidade, confiabilidade, segurança, eficácia ou do desempenho de um produto ou processo, em que a investigação prévia conclui que a comunicação não possui fundamento suficiente para ser acolhida.</t>
  </si>
  <si>
    <t>Loja Franca: é um Regime Aduaneiro Especial que permite a instalação de um estabelecimento comercial dentro de portos ou aeroportos, com o objetivo de venda de produtos nacionais ou internacionais sem taxas. Os artigos 476 a 479 do Regulamento Aduaneiro e a Portaria MF nº 112/08 é quem regulamenta este estabelecimento. 
Depósitos especiais aduaneiros: São os depósitos que permitem a estocagem de partes, peças, componentes e materiais de reposição ou manutenção, com suspensão do pagamento dos impostos federais, da contribuição para o PIS/PASEP-Importação e da COFINS-Importação (art. 14 da Lei nº 10.865/2004), para veículos, máquinas, equipamentos, aparelhos e instrumentos, estrangeiros, nacionalizados ou não, e nacionais em que tenham sido empregados partes, peças e componentes estrangeiros (art. 480 do Regulamento Aduaneiro), empregados nas atividades definidas no art. 1º da Portaria MF nº 284/2003 e no art. 2º da IN SRF nº 386/2004.
Harmonização dos entendimentos e definições do arcabouço regulatório.</t>
  </si>
  <si>
    <t>Associação de Terminais Portuários Privados (ATP)</t>
  </si>
  <si>
    <t>III - armazenagem: disponibilização de áreas para acomodação, conservação e fiel guarda de bens e produtos, sujeitos ao controle e fiscalização sanitária independentemente de anuência publicada em sistemas de comércio internacional (Portal Único), podendo ocorrer armazenagem em áreas descobertas ou cobertas, a depender das especificidades da carga e do serviço contratado pelo importador, exportador ou requisitante.
VI - bens e produtos sujeitos ao controle e fiscalização sanitária, independente	de anuência publicada em sistemas  de comércio internacional  (Portal Único): materiais, matérias-primas, insumos, peças, produtos acabados, produtos a granel, produtos  semielaborados  e  produtos  in natura, e demais sob vigilância sanitária de que trata a Lei nº 9.782, de 1999, compreendendo, dentre outros, medicamentos,	alimentos, cosméticos, saneantes, dispositivos médicos, células, tecidos, órgãos;
IX - contaminação: introdução não desejada de impurezas de natureza química ou microbiológica, ou de matéria estranha, em matéria-prima, produto intermediário, produto a granel ou produto terminado ou em suas caixas de embarque durante as etapas de armazenagem ou transporte, em atenção ao limite máximo tolerado (LMT) previsto em normativo da ANVISA, se houver;</t>
  </si>
  <si>
    <t>Justificativa do inciso III: A ATP parabeniza a Agência por promover participação social efetiva e abertura ao diálogo sobre a minuta de norma. Com o intuito de promover segurança jurídica e mitigar riscos de questionamento sobre o serviço de armazenagem, a Associação respeitosamente propõe o aperfeiçoamento do conceito do art. 3º, inc. III para alinhar essa previsão aos dispositivos da Agência Nacional de Transportes Aquaviários (ANTAQ) sobre o mesmo assunto. Por meio das Resoluções nº 61/2021 e 109/2023, a ANTAQ estipulou que a armazenagem se refere à disponibilização de área para acomodação da mercadoria ou bem, excluindo qualquer forma de “manuseio” desse escopo, tendo em vista que a armazenagem tem como fatos geradores o “depósito” e a “conservação” da mercadoria em área de pátio ou armazém, em áreas cobertas ou não, a depender do tipo de armazenagem requisitada pelo tomador do serviço, em atenção às particularidades do produto e em conformidade com o instituto de “depósito” previsto no Código Civil (art. 647 e ss.). 
Definir explicitamente o que se compreende por “armazenagem” na norma assegura que esse serviço seja compreendido de forma clara e objetiva, sem a existência de contradição entre normativos das agências. Nesse cenário, a proposta busca evitar desvios, ambiguidades e/ou equívocos na aplicação desse conceito, facilitando o cumprimento das obrigações regulatórias previstas na presente proposta de norma, em atendimento aos preceitos de exequibilidade, compreensão e clareza previstos no Decreto 12.002/2024. 
Adicionalmente, cumpre esclarecer que o conceito se aplica aos bens e produtos sujeitos ao controle e fiscalização sanitária independentemente de anuência publicada em sistemas de comércio internacional (Portal Único), tendo em vista a necessidade de orientações claras e atualizadas sobre o rol de produtos que estarão sob vigilância sanitária, para assegurar o devido cumprimento das normas vigentes e, consequentemente, garantir a proteção da saúde pública.
Justificativa do inciso VI: A ATP parabeniza a abertura ao diálogo e esforço em modernização do arcabouço regulatório pela Agência e, respeitosamente propõe o ajuste da redação apenas para permitir que sejam divulgadas informações claras e atualizadas quanto aos produtos que estarão sob vigilância sanitária, para assegurar o devido cumprimento das normas vigentes e, consequentemente, garantir a proteção da saúde pública.
Justificativa do inciso IX: A ATP elogia o esforço da Agência em estabelecer a unificação e atualização de normativos sobre as boas práticas de armazenagem e, respeitosamente, apresenta uma sugestão de melhoria ao conceito de contaminação: a proposta de menção ao “limite máximo tolerado”, já regulamentado pela a ANVISA, tendo em vista a existência de concentração máxima aceita para determinados tipos de produtos (a exemplo, IN 160/2022 e RDC 722/2022).</t>
  </si>
  <si>
    <t>A definição de bens e produtos foi alterada para melhorar o entendimento. A proposta de alteração da definição de contaminação não foi aceita, pois não há LMT para todos os tipos de contaminação.</t>
  </si>
  <si>
    <t xml:space="preserve">Art. 4º </t>
  </si>
  <si>
    <t>Art. 4º Os armazéns alfandegados que armazenam bens e produtos sujeitos à vigilância sanitária devem estabelecer e manter um Sistema de Gestão da Qualidade (SGQ) para assegurar que os requisitos desta Resolução sejam atingidos e que a armazenagem dos bens e produtos ocorra de forma a não comprometer a qualidade e segurança deles.
Parágrafo único. Como parte de suas atividades no SGQ mencionado no caput deste artigo, cada empresa armazenadora deve estabelecer e manter instruções e procedimentos eficazes do SGQ de acordo com as exigências desta Resolução e legislação aplicável vigente;</t>
  </si>
  <si>
    <t>Além da qualidade, a segurança também deve ser assegurada. 
Os incisos I e II são parcialmente redundantes e podem ser redigidos de forma mais concisa, conforme sugestão.</t>
  </si>
  <si>
    <t>Os dois incisos foram condensados em um único parágrafo.</t>
  </si>
  <si>
    <t xml:space="preserve">Art. 5º </t>
  </si>
  <si>
    <t>Art. 5º No desenvolvimento, implementação ou modificação do SGQ deve-se considerar o tamanho e a complexidade das atividades da empresa.</t>
  </si>
  <si>
    <t>Caput: melhorar a redação, pois a expressão "levados em consideração" é bastante "coloquial".</t>
  </si>
  <si>
    <t>O texto original chama a atenção ao tamanho e à complexidade das atividades para o desenvolvimento do SGQ.</t>
  </si>
  <si>
    <t xml:space="preserve">Art. 6º </t>
  </si>
  <si>
    <t>I - os bens e produtos sejam armazenados de modo que a qualidade E A SEGURANÇA sejaM mantidaS;
II - os envolvidos em todas os procedimentos e etapas relacionados à armazenagem cumpram com os procedimentos estabelecidos no SGQ; 
III – os processos sejam desenvolvidos de forma que fique assegurado o cumprimento das Boas Práticas de Armazenagem;
IV - OS PROCEDIMENTOS sejam claramente DESCRITOS e sejam adotadas as Boas Práticas de Armazenagem; IV - as operações sejam claramente especificadas e sejam adotadas as Boas Práticas de Armazenagem;
V - as responsabilidades sejam claramente especificadas, DE ACORDO COM O CARGO/FUNÇÃO DEFINIDO NO ORGANOGRAMA DA EMPRESA. 
VI - sejam tomadas providências para a seleção e monitoramento dos fornecedores de materiais e serviços, bem como para a verificação da conformidade de cada fornecedor e serviço prestado. 
VII - existam processos para assegurar a gestão, monitoramento e fiscalização de atividades terceirizadas;
VIII - a implementação, controle e monitoramento sejam estabelecidos e mantidos por meio de sistemas eficazes e que permitam a verificação e fiscalização da sua execução;
IX - os resultados do monitoramento de processos sejam investigados e que sejam adotadas ações preventivas e medidas corretivas adequadas, visando evitar desvios potenciais e a manutenção de falhas nos processos; 
X – Dúvida: os equipamentos e instrumentos também são sujeitos à qualificação ou apenas calibração? 
XI - sejam implementadas melhorias contínuas da qualidade e que todos os envolvidos sejam informados e recebam treinamento efetivo antes da implementação das melhorias, devendo-se evitar o uso de versões obsoletas. 
XII - estejam implementados procedimentos para a avaliação prospectiva de mudanças planejadas e sua aprovação antes da implementação, levando-se em consideração as EXIGÊNCIAS e aprovações regulatórias, quando necessário;
XIII - após a implementação de qualquer mudança, o monitoramento e avaliação sejam realizados para confirmar que os objetivos de qualidade foram alcançados e que não houve impacto prejudicial na qualidade do serviço;
XIV - as não conformidades e desvios identificados sejam investigados, registrados e monitorados, visando a não recorrência; 
Incluir este item: sejam adotadas e registradas ações preventivas e medidas corretivas, as quais devem comprovadamente ser efetivas em sanar cada desvio ou não conformidade detectados; 
XV - exista um processo de autoinspeção e/ou auditoria da qualidade, que avalie regularmente (minimante a cada XX dias)  a efetividade e a aplicabilidade do SGQ; 
inserir item: o responsável pela realização das autoinspeções ou auditoria da qualidade seja profissional capacitado para a função e não ligado diretamente às atividades que serão avaliadas; 
XVI - o gerenciamento dos resíduos sólidos ocorra em conformidade com a legislação sanitária e ambiental vigente;
XVII – seja implementado um programa de controle de pragas, vetores e animais peçonhentos com produtos seguros (regularizados junto aos órgãos competentes) e procedimentos efetivos, os quais não devem oferecer risco de contaminação aos produtos armazenados, aos ambientes e trabalhadores da empresa; o controle de pragas deve ser executado por empresa autorizada para a atividade e de acordo com a legislação vigente. 
§ 2º No que se refere ao inciso XIV do caput deste artigo, quando se suspeitar ou identificar erro humano como causa, isso deve ser registrado, justificado e corrigido por meio de treinamento, devendo o funcionário ser afastado da atividade até que seja possível assegurar a não recorrência do erro; deve-se garantir que erros ou problemas de processo, de procedimento ou de sistema não tenham sido negligenciados, se for o caso.
§ 3º No que se refere ao inciso XIV do caput deste artigo, ações corretivas e/ou ações preventivas (CAPAs) apropriadas devem ser registradas e implementadas em resposta às investigações, devendo ser monitoradas e avaliadas quanto à sua eficácia (resultado obtido) e efetividade (impacto), de acordo com os princípios do Gerenciamento de Risco.</t>
  </si>
  <si>
    <t>i - incluir segurança. 
II - o conhecimento dos processos não deve ser apenas gerenciado (dúvida sobre a redação: como se gerencia o "conhecimento"?); alteração da palavra "processos" por procedimentos e etapas, linguagem mais comumente utilizada na área. 
V - NÃO SOMENTE "as responsabilidades gerenciais" DEVEM ESTAR "claramente especificadas";
III – a expressão "levando-se em consideração" é bastante coloquial; o cumprimento das Boas Práticas de Armazenagem deve ser garantido ou assegurado, não sendo apenas requerimentos. 
IV - considerando que os POPs fazem parte do SGQ, trocaria a palavra "operações" por "procedimentos". O que seria: "as operações sejam claramente especificadas"  - NÃO ENTENDI O CONTEXTO DE ESPECIFICADAS RELACIONADO ÀS OPERAÇÕES. 
VI - a conformidade de cada fornecedor aprovado e de cada SERVIÇO PRESTADO deve ser verificada e monitorada.
VII - Além da gestão, o monitoramento e a fiscalização de atividades terceirizadas deve ser assegurado;
VIII - a expressão "estado de controle e  monitoramento" não ficou clara, acredito que a palavra estado não seja a mais adequada; o sistema deve permitir que seja possível sua fiscalização e verificação (da implementação, do controle e do monitoramento realizados);
IX - a expressão "sejam levados em consideração" é coloquial e não costuma aparecer nas normas; Além de ações preventivas deve-se tomar medidas corretivas quando da constatação de desvios; Desvios potenciais sempre se referem a desvios que possam ocorrer no futuro, estando assim a expressão redundante; 
XI - antes da implementação de melhorias contínuas da qualidade, é fundamental que todos os envolvidos sejam informados e recebam treinamento efetivo e que versões anteriores (por exemplo, dos POPs) não sejam mais utilizadas (o que é comum acontecer quando não se utiliza versão eletrônica/via sistema dos procedimentos, mas sim versões impressas). 
XII - Não são as notificações que devem ser levadas em consideração, mas sim as exigências, pois notificação é um termo legal que contém as exigências, e estas sim devem ser consideradas. 
XIII - após a implementação de qualquer mudança, deve-se realizar o monitoramento da sua efetiva implementação, além da avaliação; retirar a expressão "não intencional"; 
XIV - as não conformidades , além de identificadas, registradas e investigadas, devem ser monitoradas, e sua recorrência deve ser evitada (por isso é necessário o monitoramento).
Incluir este item: sejam adotadas e registradas ações preventivas e medidas corretivas, as quais devem comprovadamente ser efetivas para cada desvio ou não conformidade (não sei se é necessário utilizar o termo "não conformidade, visto que nas definições da RDC consta apenas o termo desvio). 
XV - a expressão "regularmente" deve ser mais específica, pois em processos do tipo PAS é difícil configurar/definir que não foi realizado regularmente - dificulta a autuação da empresa;
o item: o responsável pela realização das autoinspeções ou auditoria da qualidade seja profissional capacitado para a função e não ligado diretamente às atividades que serão avaliadas é fundamental para que isso possa ser exigido nas notificações pós inspeção.  
XVI - a expressão "adequado" é muito vaga; a palavra "gerados" é desnecessária e limitante;
XVII – a palavra "manejo" de pragas geralmente não é utilizada (vide RDC 622/2022); o risco de contaminação não se aplica somente aos produtos armazenados, mas também aos ambientes, meio ambiente e pessoas; deve haver controle também de vetores (mosquitos transmissores de doenças, por exemplo) e talvez até usaria a palavra "reservatórios", além de animais peçonhentos (muitos recintos estão em áreas distantes dos centros urbanos, em áreas cercadas por mata); 
§ 2ºAlém de justificado, o erro deve ser registrado e devem ser adotadas medidas preventivas e corretivas, tais como supervisão frequente, treinamento do pessoal envolvido e afastamento das atividades relacionadas ao armazenamento de produtos;
§ 3º As ações corretivas e/ou ações preventivas (CAPAs) devem também ser registradas; o resultado e o impacto devem ser avaliados e registrados após a sua implementação.</t>
  </si>
  <si>
    <t>I- Proposta não aceita. Nem todos os produtos possuem comprovação de eficácia, como alimentos, cosméticos. Entendemos que, ao ser mantida a qualidade do produto, este continuará seguro para consumo, conforme sua regularização perante à Anvisa. II, III, IV, VIII- Proposta não aceita, pois o texto proposto altera o sentido do texto original. V- Proposta não aceita, pois cada empresa tem a sua maneira de apresentar as definições dos cargos. VI - Proposta não aceita. Os fornecedores podem ser de materiais ou de serviços. Não há necessidade de repetir ao final da frase. VII - Proposta não aceita, pois entende-se que o monitoramento e a fiscalização (supervisão, serie melhor) já estão dentro da gestão. X e XII- Texto alterado para melhorar o entendimento. XI- Proposta não aceita, pois já está contemplado em outro artigo. XIII - Proposta aceita. XIV -Proposta não aceita, pois os desvios são não conformidades. As inclusões propostas já estão contempladas em outros itens da norma. XV - Proposta não aceita. Cada empresa deve definir sua frequencia de autoinspeção. XVI - Proposta não aceita, pois não há ganho de clareza. XVII - O termo será padronizado com as demais normas da Anvisa. § 2º  e § 3º - Os textos dos parágrafos estão alinhados com outras normas da Anvisa.</t>
  </si>
  <si>
    <t>Exclusão do inciso XII do art. 6º.</t>
  </si>
  <si>
    <t>A Associação sugere a supressão do inc. XIII, cuja previsão de aprovação antes da implementação de mudanças parece ser incompatível com as diretrizes de desburocratização, com as devidas vênias. A proposta de norma inclui um reforço positivo de melhoria contínua de qualidade (inc. XI) com requisitos mínimos claros  para o SGQ (com destaque para o art. 6º e 7º), incluindo divisão clara de responsabilidades, controle de riscos e outras boas práticas. Tendo em vista a completude e o arcabouço robusto de boas práticas da Minuta, sugere-se que as mudanças no sistema dispensem aprovação prévia antes da implementação, permitindo que o SGQ seja continuamente aperfeiçoado. 
Vale destacar que a exclusão do dispositivo não deixa margem para redução da qualidade do sistema, ante a obrigação contínua de verificação/investigação em termos de conformidade, processo de autoinspeção e outros controles recorrentes já previstos na norma (ex. supervisão da ANVISA e repressão a infrações). Tal quadro recomenda a exclusão do dispositivo, com uma regulação mais responsiva e alinhada à Lei de Liberdade Econômica, que assegura “a liberdade como uma garantia no exercício de atividades econômicas”, “a boa-fé do particular perante o poder público” e “a intervenção subsidiária e excepcional do Estado sobre o exercício de atividades econômicas” (art. 2º, inc. I, II e III).</t>
  </si>
  <si>
    <t>No inciso XII, aprovação antes da implementação é realizada pela área da qualidade, não pela Anvisa. Sendo assim, o texto foi reformulado para melhorar o entendimento.</t>
  </si>
  <si>
    <t xml:space="preserve">Art. 7º </t>
  </si>
  <si>
    <t>Art. 7º O SGQ deve: 
I.	Estar acessível a todos os envolvidos; 
II.	Conter descrição do SGQ;
III.	Definir as responsabilidades da gestão; 
IV.	Definir as competências e responsabilidades, indicando os responsáveis pela execução dos procedimentos segundo o cargo e função que estes ocupam e de acordo com o organograma da empresa; 
V.	Ser documentado, devendo descrever os processos e procedimentos de fato implementados;
VI.	Manter registro das alterações e procedimentos realizados, incluindo a conservação dos documentos por período de 5 anos; 
VII.	Deve conter o Manual da Qualidade ou documentação equivalente;
VIII.	Ser submetido a avalições e revisões periódicas e conforme a necessidade;</t>
  </si>
  <si>
    <t>Para fins de organização da informação e para facilitar a indicação de qual dispositivo legal foi infringido no caso de verificação de não conformidade (em notificações sanitárias e AIS).</t>
  </si>
  <si>
    <t>A texto proposto não introduz melhoria na compreensão.</t>
  </si>
  <si>
    <t>Art. 8º </t>
  </si>
  <si>
    <t>Art. 8º A administração superior de cada empresa deve estabelecer sua política da qualidade e estar comprometida em atingir os objetivos definidos; 
Parágrafo único:  a adequação da empresa à política da qualidade deve ser mensurável, coerente e permitir a verificação de sua implementação pela autoridade sanitária.</t>
  </si>
  <si>
    <t>Dúvida sobre o texto original: o que seria objetivos de comprometimento com a qualidade: o objetivo em si não seria estar comprometido com a qualidade?; Não entendi como os objetivos ou a política seriam mensuráveis; o texto sugere na minha interpretação que a política da qualidade deve ser coerente com a política estabelecida, considerei confuso (vide sujeito e objeto).  
Observação: em alguns artigos utiliza-se a palavra "empresa", em outros a palavra "estabelecimento". Sugiro harmonizar.</t>
  </si>
  <si>
    <t>A texto proposto não introduz melhoria na compreensão. Em alguns trechos do texto cabe a palavra empresa, em outros só cabe a palavra estabelecimento.</t>
  </si>
  <si>
    <t>Art. 10 </t>
  </si>
  <si>
    <t>Art. 10. A administração superior de cada empresa deve assegurar que a política de qualidade esteja descrita no Manual da Qualidade e que seja compreendida por todos os empregados envolvidos com procedimentos que possam afetar ou influenciar a qualidade e segurança dos bens e produtos em todas as etapas do armazenamento.</t>
  </si>
  <si>
    <t>Melhoria da redação. 
Sugestão: Acredito que neste tópico deveria ser abordada a questão do treinamento dos envolvidos.</t>
  </si>
  <si>
    <t>Art. 10. A administração superior de cada empresa deve assegurar que a política de qualidade esteja descrita no Manual da Qualidade e que seja compreendida por todos os empregados que possam afetar ou influenciar a qualidade de um produto ou processo. 
Inclusão do termo “ou processo”.</t>
  </si>
  <si>
    <t>Considerando a prerrogativa de que todos os empregados da empresa, bem como de seus prestadores de serviço atuam em contato com o produto, diretamente ou indiretamente, torna-se necessário que os processos que possuem impacto na qualidade do produto sejam levados em consideração.</t>
  </si>
  <si>
    <t>No fim, o problema é impactar a qualidade do produto, seja direta ou indiretamente. Portanto, não há necessidade de acrescentar o termo processo.</t>
  </si>
  <si>
    <t>Inclusão do termo “ou processo”. Nesse caso, a redação do art. 10 seria a seguinte: "A administração superior de cada empresa deve assegurar que a política de 
qualidade esteja descrita no Manual da Qualidade e que seja compreendida por todos os empregados que possam afetar ou influenciar a qualidade de um produto 
ou processo."</t>
  </si>
  <si>
    <t>Considerando a prerrogativa de que todos os empregados da empresa, bem como de seus prestadores de serviço atuam em contato com o produto, diretamente ou indiretamente, torna-se necessário que os processos que possuem impacto na qualidade do produto devem ser levados em consideração.</t>
  </si>
  <si>
    <t>Art. 11 </t>
  </si>
  <si>
    <t>Art. 11. Cada armazém alfandegado deve:
I - estabelecer e manter uma estrutura organizacional adequada, representada por meio de organograma, com pessoal suficiente para assegurar que o recebimento, armazenamento e expedição ocorram de acordo com os requisitos desta Resolução e respeitando as condições de armazenamento necessárias para manutenção da qualidade e segurança dos bens e produtos armazenados. 
II - estabelecer a responsabilidade, autoridade e inter-relação de todo o pessoal que gerencia, executa e verifica o trabalho relacionado à qualidade;
III – garantir a independência necessária a toda a equipe de gestão para execução de suas responsabilidades; 
IV -  providenciar recursos adequados e designar pessoal treinado para o desempenho das atividades.</t>
  </si>
  <si>
    <t>Ao pontuar separadamente cada exigência/requisito, isso facilita a indicação do dispositivo legal infringido em AIS e Notificações.</t>
  </si>
  <si>
    <t>Não há necessidade de desmembrar o texto para melhorar o entendimento.</t>
  </si>
  <si>
    <t>“Art. 21. Todas as áreas de armazenagem de bens e produtos sujeitos à vigilância sanitária devem ser dotadas de instrumentos necessários ao monitoramento da temperatura e da umidade.” 
Sugestão: 
Inclusão: 
§ 4º O controle de umidade previsto pode ser eliminado após avaliação de risco ou quando forem apresentadas justificativas técnicas pelos fabricantes que deem suporte ao armazenamento em condições diversas daquelas definidas no registro</t>
  </si>
  <si>
    <t>Deve haver uma harmonização dos requisitos das normas, para que todas façam exigências semelhantes para a cadeia de produtos sujeitos à Vigilância Sanitária.</t>
  </si>
  <si>
    <t>A norma não está exigindo controle de umidade, apenas monitoramento.</t>
  </si>
  <si>
    <t>Art. 12 </t>
  </si>
  <si>
    <t>Art. 12. A administração superior da empresa deve designar um indivíduo da alta administração, que, independentemente de desempenhar outras funções, tenha autoridade e responsabilidade para:
I - assegurar que o SGQ atenda aos requisitos, seja implementado e mantido em conformidade com esta Resolução; e
II - relatar o desempenho e fornecer informações à administração superior para melhoria do SGQ, indicando a necessidade de revisão sempre que necessário;
§ 1º. A designação de que trata o caput deste artigo deve ser documentada.
§ 2º. O relatório do desempenho do sistema e indicações de melhorias devem ser registrados em documento devidamente assinado pelo responsável;</t>
  </si>
  <si>
    <t>I - os requisitos não devem ser estabelecidos, mas sim atendidos; 
II - mais clareza na redação; 
§ 2º - indica a necessidade de manter o registro das ações previstas nos incisos.</t>
  </si>
  <si>
    <t>O relatório não estava previsto na versão da Consulta Pública.</t>
  </si>
  <si>
    <t>Art. 13 </t>
  </si>
  <si>
    <t>Art. 13. Boas Práticas de Armazenagem é a parte do SGQ que contempla um conjunto de ações e procedimentos adotados para assegurar que os bens e produtos são consistentemente armazenados, de acordo com o requerido pelo fabricante do bem ou produto, pelo remetente do material biológico humano e o disposto nesta Resolução.
Parágrafo único. Os requisitos básicos das Boas Práticas de Armazenagem são:
I – todas as etapas relacionadas ao processo de armazenagem devem estar claramente definidas, DESCRITAS E SER sistematicamente revisadas; 
AS BOAS PRÁTICAS DEVEM ASSEGURAR A CAPACIDADE DE MANUTENÇÃO DAS CONDIÇÕES EXIGIDAS PARA CONSERVAÇÃO Dos bens e produtos EM TODAS AS ETAPAS DO ARMAZENAMENTO;
II - as etapas críticas do processo de armazenagem devem ser IDENTIFICADAS e quaisquer mudanças significativas devem ser controladas E AVALIADAS;
III – o fornecimento de todos os recursos necessários, incluindo:
a) pessoal qualificado e adequadamente treinado;
b) instalações e áreas adequadas;
c) equipamentos e serviços apropriados;
d) procedimentos e instruções aprovadas, de acordo com o SGQ.
IV - as instruções e procedimentos devem ser escritos de forma instrutiva, em linguagem clara e inequívoca;
V - os procedimentos devem ser seguidos corretamente e os operadores devem ser treinados para tal, DEVENDO-SE MANTER REGISTROS DOS TREINAMENTOS, MATERIAL UTILIZADO PARA TREINAMENTO E AVALIAÇÃO DA EFETIVIDADE DO TREINAMENTO;
VI - registros que demonstrem que todas as etapas exigidas pelos procedimentos e instruções definidos foram executadas conforme o previsto;
VII - quaisquer desvios significativos devem ser integralmente registrados e investigados com o objetivo de determinar a causa raiz e implementar as ações corretivas e preventivas apropriadas; 
APÓS A ADOÇÃO DAS MEDIDAS CORRETIVAS, DEVE-SE MONITORAR OS RESULTADOS A FIM DE VERIFICAR SUA EFICÁCIA; 
VIII - registros dAS condições de armazenagem que permitam o rastreamento do histórico completo de um bem ou produto devem ser mantidos de forma compreensível e acessível por no mínimo 2 (dois) anos;
IX – sistemas disponíveis E COM CONTROLE DE ACESSO CONTENDO informações das etapas de recebimento, movimentação, localização, armazenagem e situação do bem ou produto (como disponível, bloqueada, interditada, em perdimento, liberada, expedida);
X - as reclamações sobre o serviço prestado devem ser registradas, examinadas, as causas dos desvios de qualidade investigadas e medidas apropriadas adotadas em relação aos desvios e em relação à prevenção da recorrência.</t>
  </si>
  <si>
    <t>ALTERAÇÕES NO TEXTO REFEREM-SE À CONCORDÂNCIA VERBAL; 
ALTERAÇÕES ESTÃO, NA SUA MAIORIA,EM CAIXA ALTA NO QUADRO ACIMA.</t>
  </si>
  <si>
    <t>As sugestões feitas já estão contempladas mais à frente no texto da norma.</t>
  </si>
  <si>
    <t>Stryker do Brasil Ltda</t>
  </si>
  <si>
    <t>Registros de condições de armazenagem que permitam o rastreamento do histórico completo de um bem ou produto, devem ser mantidos de forma compreensível e acessível por no mínimo 2 (dois) anos ou por tempo equivalente a vida útil do produto;</t>
  </si>
  <si>
    <t>Harmonização com o previsto em RDC 665/22, capítulo II, Seção I. Art. 37. Todos os documentos e registros necessários relativos a um produto devem ser mantidos por período de tempo equivalente à vida útil do produto, contado a partir da data de sua distribuição, não podendo em caso algum ser inferior a dois anos.
Por exemplo, em situações de queixa de clientes / tecnovigilância  e/ou eventuais processos judiciais,  durante o processo de investigação pode ser necessário consultar dados relacionados as condições de armazenamento e temperatura, desde a fabricação, toda a cadeia logística e utilização.</t>
  </si>
  <si>
    <t>Os registros de condições de armazenagem, como local e periodo em que a carga ficou em cada endereço, será mantido por 5 anos. Já os registros de temperatura serão mantidos por 2 anos. Esses requisitos estão harmonizados com a RDC 430/20.</t>
  </si>
  <si>
    <t>Art. 14 </t>
  </si>
  <si>
    <t>Art. 14. A empresa deve possuir número apropriado de funcionários, com qualificações adequadas, DE FORMA A GARANTIR que as responsabilidades atribuídas individualmente POSSAM SER ATENDIDAS SEM QUE INCORRA EM riscos à qualidade E SEGURANÇA dos bens e produtos.</t>
  </si>
  <si>
    <t>REDAÇÃO ALTERADA VISANDO O TEXTO QUE SERÁ UTILIZADO NAS NOTIFICAÇÕES E ROR, EVIDENCAINDO COM A NOVA REDAÇÃO O RISCO AO PRODUTO E NÃO A EXTENSÃO DA RESPONSABILIDADE.</t>
  </si>
  <si>
    <t>A proposta não tornou mais claro o text original.</t>
  </si>
  <si>
    <t>Art. 16 </t>
  </si>
  <si>
    <t>Não seria adequado exigir que a empresa tenha um PCMSO (Programa de Controle Médico de Saúde Ocupacional)?</t>
  </si>
  <si>
    <t>Restou dúvida sobre como a empresa pode estabelecer e formalizar requisitos relacionados à saúde dos trabalhadores e como a autoridade sanitária pode verificar o cumprimento deste dispositivo da Resolução.</t>
  </si>
  <si>
    <t>A sáude ocupacional está fora do escopo desta norma.</t>
  </si>
  <si>
    <t>Art. 17 </t>
  </si>
  <si>
    <t>Art. 17. A sistemática para o treinamento dos funcionários cujas atribuições possuam impacto no SGQ deve estar descrita.
§ 1º Os funcionários referidos no caput deste artigo devem receber treinamento inicial e periódico, de acordo com a complexidade da atividade e compatível com a ação de treinamento realizada.
§ 2º Os registros que permitam identificar o treinando, a data de execução e a carga horária, bem como a estratégia utilizada, os assuntos abordados e a avaliação da eficácia devem ser mantidos.
§ 3º Os requisitos de treinamento relevantes PARA CADA FUNCIONÁRIO, DE ACORDO COM SEU CARGO, FUNÇÃO E RESPONSABILIDADES, DEVEM ESTAR DEFINIDOS E FORMALIZADOS pelas políticas, programas, procedimentos e formulários.</t>
  </si>
  <si>
    <t>a expressão "posição de trabalho" não é comumente utilizada. 
Nova redação, excluindo a palavra "Expressos" por parecer fora de contexto.</t>
  </si>
  <si>
    <t>Art. 18 </t>
  </si>
  <si>
    <t>Inclusão de Art. 
O armazém alfandegado deve assegurar que os serviços executados por terceiros com impacto na qualidade e segurança de produtos estejam devidamente qualificados, mantendo registros da avaliação dos fornecedores, bem como de seus resultados.</t>
  </si>
  <si>
    <t>Importante garantir que o armazém alfandegado apresente um processo de qualificação de fornecedores para assegurar qualidade, conformidade regulatória e redução de riscos na cadeia de suprimentos.</t>
  </si>
  <si>
    <t>Esse requisito já consta no Capítulo VII desta norma.</t>
  </si>
  <si>
    <t>Art. 19 </t>
  </si>
  <si>
    <t>Art. 19. O exercício da atividade de armazenagem de bens e produtos sujeitos à vigilância sanitária em armazém alfandegado requer, no mínimo:
I - área de recebimento e expedição separadas entre si;
II - área dedicada para armazenagem geral de bens e produtos sujeitos à vigilância sanitária;
(o que seria armazenagem geral: produtos que não exigem condições específicas de armazenamento? Não seria melhor definir área de armazenagem geral e seus requisitos mínimos, como monitoramento e registro de temperatura e umidade?)
III - área ou local de armazenagem de bens e produtos interditados;
IV - área ou local de armazenagem de produtos sujeitos ao regime especial de controle, quando aplicável;
V - área ou local de armazenagem de bens e produtos em quarentena OU “PERDIMENTO”; ESTA ÁREA DEVE GARANTIR QUE SEJAM MANTIDAS AS CONDIÇÕES DE ARMAZENAMENTO ESPECÍFICAS PARA O BEM OU PRODUTO, TAL QUAL CONTROLE DE TEMPERATURA E UMIDADE, NO QUE COUBER. 
VI - área de armazenagem de produtos com radionuclídeos, quando aplicável;
VII - área ou local adequado para realização de inspeção física e remota de carga, incluindo em locais refrigerados (quando aplicável);
VIII - área de depósito de materiais de limpeza;
IX - área de administração; e
X - área de cantinas, refeitórios ou ambulatório, quando existentes, e de vestiários, sanitários e lavatórios, sem comunicação direta com as áreas de armazenagem.
§ 1º Deve ser adotada a alternância de horários, a delimitação da área comum, a codificação por cores ou outros procedimentos para a diminuição do risco de trocas quando não for possível a separação requerida no inciso I. – NESTE CASO ENTENDO QUE NÃO DEVEMOS PERMITIR QUE A MESMA ÁREA SEJA UTILIZADA PARA RECEBIMENTO E EXPEDIÇÃO, POIS A FISCALIZAÇÃO DO DISPOSTO NESTE PARÁGRAFO É MUITO DIFÍCIL. SUGIRO ELIMIAR O PARÁGRAFO.  
§ 2º Quaisquer áreas de armazenagem devem ter acesso restrito, sendo que as áreas ou locais indicados pelos incisos IV e VI devem ser separadas das demais e devem possuir controle de acesso diferenciado. – AS ÁREAS DOS INCISOS III E V NÃO DEVEM TER CONTROLE DE ACESSO TAMBÉM? 
§ 3º A separação requerida no § 2º referente à área ou local indicados no inciso IV pode ser feita por meio de paredes ou grades, desde que impeçam completamente o acesso de qualquer pessoa NÃO AUTORIZADA. Não entendi a frase seguinte: “ou equipamento de movimentação de carga sem passar pela porta de acesso à área ou local”.
§ 4º A porta de acesso à área ou local indicados no inciso IV deve permanecer trancada, sendo acessível apenas a pessoas autorizadas pelo farmacêutico responsável, de acordo com a legislação específica vigente.
§ 5º A substituição da área física descrita nos incisos III e V por sistema informatizado qualificado é possível.
§ 6º As áreas mencionadas devem proteger os bens e produtos das intempéries, como chuva, vento, extremos de calor, frio e radiação solar, de poeira e das pragas.</t>
  </si>
  <si>
    <t>Definir área de armazenagem geral: onde há produtos que não exigem condições específicas de armazenamento? Não seria melhor definir área de armazenagem geral e seus requisitos mínimos, como monitoramento e registro de temperatura e umidade?
incluir área para produtos em “PERDIMENTO” e os requisitos para tal. 
NÃO deveria PERMITIR QUE A MESMA ÁREA SEJA UTILIZADA PARA RECEBIMENTO E EXPEDIÇÃO, POIS A FISCALIZAÇÃO DO DISPOSTO NESTE PARÁGRAFO É MUITO DIFÍCIL. SUGIRO ELIMIAR O PARÁGRAFO 1º.  
AS ÁREAS DOS INCISOS III E V NÃO DEVEM TER CONTROLE DE ACESSO TAMBÉM? 
A expressão "impeçam completamente o acesso de qualquer pessoa" não é viável...</t>
  </si>
  <si>
    <t>O texto modificado para melhorar o entendimento.</t>
  </si>
  <si>
    <t>Art. 19. O exercício da atividade de armazenagem de bens e produtos sujeitos à vigilância sanitária em armazém alfandegado pode ser organizado em (...).
§ 6º As áreas mencionadas devem proteger os bens e produtos das intempéries, como chuva, vento, extremos de calor, frio e radiação solar, de poeira e das pragas, em atenção ao tipo de armazenagem contratado pelo importador, exportador ou requisitante.</t>
  </si>
  <si>
    <t>Justificativa do caput do art. 19: A ATP propõe o aperfeiçoamento do art. 19, tornando recomendável (e não impositiva) a organização das áreas do armazém alfandegado prevista na Minuta. A proposta de norma abarca uma série de atividades econômicas, incluindo terminais portuários privados que possuem áreas alfandegadas de armazenagem e detém a prerrogativa de disciplinar as próprias operações (art. 35-A do Decreto 8033/2013, art. 30 da Lei 12.815/2013 e art. 43, II da Lei 10.233/01). Partindo dessa premissa, em atenção à diretriz de liberdade no exercício de atividades econômicas (art. 2º, inc. I da Lei 13874/2019), a Associação sugere tornar facultativa a organização de áreas prevista no dispositivo, assegurando que tal matéria seja objeto de decisão interna de cada responsável pelo exercício da atividade. 
Vale destacar que a completude e o arcabouço robusto de boas práticas da Minuta, de modo que a alteração do dispositivo não prejudica os objetivos almejados pela proposta de resolução, ante a obrigação contínua de verificação/investigação em termos de conformidade, processo de autoinspeção e outros controles recorrentes já previstos na norma (a ex. supervisão da ANVISA e repressão a infrações). Tal quadro recomenda a revisão do dispositivo, com uma regulação mais responsiva e alinhada à Lei de Liberdade Econômica, que assegura “a liberdade como uma garantia no exercício de atividades econômicas”, “a boa-fé do particular perante o poder público” e “a intervenção subsidiária e excepcional do Estado sobre o exercício de atividades econômicas” (art. 2º, inc. I, II e III).
Justificativa do § 6º: Com o intuito de promover segurança jurídica e mitigar riscos de questionamento sobre o serviço de armazenagem prestado, a Associação respeitosamente propõe o aperfeiçoamento do §6º do Art. 19 da Minuta, com vistas a alinhar essa previsão aos dispositivos da Agência Nacional de Transportes Aquaviários (ANTAQ) sobre o mesmo assunto. Por meio das Resoluções nº 61/2021 e 109/2023, a ANTAQ estipulou que a armazenagem se refere à disponibilização de área para acomodação da mercadoria ou bem, tendo em vista que a armazenagem tem como fatos geradores o “depósito” e a “conservação” da mercadoria em área de pátio ou armazém, em áreas cobertas ou não, a depender do tipo de armazenagem requisitada pelo tomador do serviço, em atenção às particularidades do produto e em conformidade com o instituto de “depósito” previsto no Código Civil (art. 647 e ss.), negociado entre as partes envolvidas na operação. 
Por tais razões, entende-se que o dispositivo deve prever expressamente que a escolha do tipo de armazenagem está dentro da liberdade de decisão do requisitante, conforme art. 3º, inc. VIII da Lei de Liberdade Econômica (Lei 13874/2019).</t>
  </si>
  <si>
    <t>As áreas de recebimento, armazenagem e expedição devem proteger o produto.</t>
  </si>
  <si>
    <t>Art. 21 </t>
  </si>
  <si>
    <t>§ 3º. Os instrumentos devem ser calibrados antes de seu primeiro uso e em intervalos definidos e justificados pelo desempenho do instrumento e sensibilidade da medida.
§ 4º. Quando do encaminhamento dos equipamentos e instrumentos para calibração, deve haver outros equipamentos para serem utilizados para o monitoramento da temperatura e umidade, devendo o controle ser contínuo. 
Sugestão de inclusão: O certificado de calibração deve permitir a identificação do equipamento ou instrumento que foi calibrado e deve indicar o prazo para nova calibração.</t>
  </si>
  <si>
    <t>dificuldade de verificação da adequação dos certificados de calibração durante as inspeções. 
Já vi várias vezes que armazéns ficaram com apenas 1 equipamento de medição (datalogger, termohigrômetro...), o qual não era calibrado para as faixas de temperatura das áreas onde estava sendo utilizado.</t>
  </si>
  <si>
    <t>Texto incluído com alterações.</t>
  </si>
  <si>
    <t>O monitoramento contínuo deve ser registrado, e os registros devem ser mantidos, por, pelo menos, 2 (dois) anos após sua geração ou por tempo equivalente a vida útil do produto;</t>
  </si>
  <si>
    <t>Harmonização com o previsto em RDC 665/22, capítulo II, Seção I. Art. 37. Todos os documentos e registros necessários relativos a um produto devem ser mantidos por período de tempo equivalente à vida útil do produto, contado a partir da data de sua distribuição, não podendo em caso algum ser inferior a dois anos.
Em situações de queixa de clientes / tecnovigilância  e/ou eventuais processos judiciais,  durante o processo de investigação pode ser necessário consultar dados relacionados as condições de armazenamento e temperatura, desde a fabricação, toda a cadeia logística e utilização.</t>
  </si>
  <si>
    <t>Entendemos que o prazo de 2 anos para que os registros de temperatura sejam mantidos é suficiente para subsidiar possíveis investigações de desvios de produtos que necessitam de temperatura controlada. Outros tipos de registros serão mantidos por 5 anos.</t>
  </si>
  <si>
    <t>Exclusão do monitoramento de umidade no título do artigo 21, que passaria a ter a seguinte redação: “Todas as áreas de armazenagem de bens e produtos sujeitos à vigilância sanitária devem ser dotadas de instrumentos necessários ao monitoramento da temperatura.”</t>
  </si>
  <si>
    <t>A RDC Nº 318/ 2019 que estabelece os critérios para a realização de estudos de estabilidade de insumos farmacêuticos ativos e medicamentos, exceto biológicos, demonstra, no anexo I e anexo II, as tabelas com as condições de armazenagem, onde é expresso apenas a UR dos medicamentos e IFA no range 15,0°C a 25,0°C e 15,0°C a 30,0°C. Visto que a armazenagem em recintos alfandegados é para fabricantes distintos com alta volumetria, essa RDC poderia ser utilizada para definir o monitoramento apenas nas câmaras climatizadas e áreas de carga seca. Seria inviável o monitoramento em recintos alfandegados, já justificado acima, além da falta de controle da Ur para ações corretivas em caso de desvio na faixa monitorada (Ur).</t>
  </si>
  <si>
    <t>O monitoramento da umidade tem o intuito de informar a condição de armazenagem, não tem o intuito de controle. A norma não exige controle da umidade, apenas monitoramento.</t>
  </si>
  <si>
    <t>Art. 21. Todas as áreas de armazenagem de bens e produtos sujeitos à vigilância sanitária podem ser dotadas de instrumentos necessários ao monitoramento da temperatura e da umidade, conforme requerimento e contratação realizados pelo importador, exportador ou outro requisitante da armazenagem.</t>
  </si>
  <si>
    <t>Com o intuito de promover segurança jurídica e mitigar riscos de questionamento sobre o serviço de armazenagem prestado, a Associação respeitosamente propõe o aperfeiçoamento do §6º do Art. 19 da Minuta, com vistas a alinhar essa previsão aos dispositivos da Agência Nacional de Transportes Aquaviários (ANTAQ) sobre o mesmo assunto. Por meio das Resoluções nº 61/2021 e 109/2023, a ANTAQ estipulou que a armazenagem se refere à disponibilização de área para acomodação da mercadoria ou bem, tendo em vista que a armazenagem tem como fatos geradores o “depósito” e a “conservação” da mercadoria em área de pátio ou armazém, em áreas cobertas ou não, a depender do tipo de armazenagem requisitada pelo tomador do serviço, em atenção às particularidades do produto e em conformidade com o instituto de “depósito” previsto no Código Civil (art. 647 e ss.), negociado entre as partes envolvidas na operação. 
Por tais razões, entende-se que o dispositivo deve prever expressamente que a escolha do nível de monitoramento de armazenagem está dentro da liberdade de decisão do requisitante e especificidades do serviço contratado, conforme art. 3º, inc. VIII da Lei de Liberdade Econômica (Lei 13874/2019).</t>
  </si>
  <si>
    <t>É responsabilidade também do armazém alfandegado zelar pelas cargas sujeitas à vigilância sanitária. Sendo assim, o armazém precisa monitorar a temperatura em seus galpões que armazenem tais produtos.</t>
  </si>
  <si>
    <t>Art. 22 </t>
  </si>
  <si>
    <t>Art. 22. As áreas de armazenagem de bens e produtos sujeitos à vigilância sanitária que necessitam de temperatura controlada devem ser dotadas de equipamentos e instrumentos necessários ao controle da temperatura requerida. 
§ 1º. Os equipamentos e instrumentos devem estar calibrados para as faixas de temperatura que devem ser mantidas nas áreas onde estão instalados.</t>
  </si>
  <si>
    <t>inseri o parágrafo único pois já vi em inspeção esta não conformidade.</t>
  </si>
  <si>
    <t>Alteração realizada no artigo anterior.</t>
  </si>
  <si>
    <t>Art. 24 </t>
  </si>
  <si>
    <t>Art. 24. As instalações devem possuir e manter procedimentos de limpeza adequados, para facilitar a limpeza e evitar contaminantes, e devem ser mantidas em bom estado de conservação.</t>
  </si>
  <si>
    <t>A descrição está bastante específica, no que se refere a superfícies lisas, sem rachaduras e desprendimento de pó. Entendemos que está mais específico do que o disposto na RDC 665/2022: Art. 69: Cada fabricante deve estabelecer e manter procedimentos de limpeza e sanitização adequados, bem como uma programação que satisfaça as exigências das especificações do processo de fabricação. Parágrafo único. Cada fabricante deve assegurar que o pessoal envolvido compreenda os procedimentos de limpeza e sanitização. 
Sugere-se, portanto, harmonizar o requisito com as diretrizes estabelecidas na RDC 665/2022.</t>
  </si>
  <si>
    <t>Os requisitos do artigo são extremamente necessários e precisam estar explicitos para faciliar a execução.</t>
  </si>
  <si>
    <t>Art. 25 </t>
  </si>
  <si>
    <t>Art. 25. As instalações devem estar em condições higiênico-sanitárias satisfatórias e ser limpas com o auxílio de equipamentos e produtos saneantes aprovados para tal finalidade.
Parágrafo único. As operações de limpeza a que se refere o caput devem ser registradas.</t>
  </si>
  <si>
    <t>"agentes de limpeza" não é o termo correto, mas sim "produtos saneantes".</t>
  </si>
  <si>
    <t>Texto alterado conforme sugestão.</t>
  </si>
  <si>
    <t>Art. 26 </t>
  </si>
  <si>
    <t>Art. 26 - As instalações devem ser dotadas de iluminação adequada, de acordo com legislações e critérios técnicos, para permitir que todas as operações sejam realizadas com precisão e segurança.</t>
  </si>
  <si>
    <t>A inclusão do trecho “de acordo com legislações e critérios técnicos” se faz necessária, pois apenas o termo “iluminação adequada” é subjetivo e não refere um parâmetro exato.</t>
  </si>
  <si>
    <t>O objetivo do artigo é que o funcionário tenha condições de realizar a conferência da carga e de executar o trabalho.</t>
  </si>
  <si>
    <t>Art. 26. As instalações devem ser dotadas de iluminação adequada, conforme legislação vigente e critérios técnicos estabelecidos por órgãos reguladores, para permitir que todas as operações sejam realizadas com precisão e segurança.</t>
  </si>
  <si>
    <t>A ATP elogia os esforços da Agência para modernizar a legislação, e sugere a inclusão da especificação de que a "iluminação adequada" deve seguir legislações vigentes e critérios técnicos, pois é necessário para eliminar a subjetividade do termo e garantir um parâmetro exato e padronizado. Isso é importante para assegurar que todas as operações sejam realizadas com a máxima precisão e segurança.</t>
  </si>
  <si>
    <t>Art. 28 </t>
  </si>
  <si>
    <t>acredito que poderia especificar melhor quais equipamentos e sistemas precisam ser qualificados e/ou validados. 
"Art. 28. Equipamentos e sistemas informatizados que impactam a qualidade E SEGURANÇA doS produtoS"</t>
  </si>
  <si>
    <t>Todos os equipamentos e sistemas devem ser qualificados e validados antes do seu uso e periodicamente? SUGIRO CITAR QUAIS SÃO SUJEITOS À QUALIFICAÇÃO E/OU VALIDAÇÃO? 
"devem ser qualificados E validados" - AQUELES QUALIFICADOS PRECISAM TAMBÉM SEREM VALIDADOS? 
No § 1 conta que todas as áreas com controle de temperatura devem ser qualificadas, seria isso mesmo? Ou somente áreas que armazenam produtos até 8ºC?</t>
  </si>
  <si>
    <t>O texto foi alterado para facilitar a compreensão, incluindo-se mais um parágrafo.</t>
  </si>
  <si>
    <t>§ 1º As condições das operações de rotina do armazém podem ser representadas nas qualificações térmicas das áreas com controle de temperatura, considerando a definição por área PAF (portos, aeroportos e fronteiras).</t>
  </si>
  <si>
    <t>A ATP propõe o aperfeiçoamento do art. 28, § 1º, tornando recomendável (e não impositiva) a organização das áreas por qualificação térmica do armazém alfandegado prevista na Minuta. A proposta de norma abarca uma série de atividades econômicas, incluindo terminais portuários privados que possuem áreas alfandegadas de armazenagem e detém a prerrogativa de disciplinar as próprias operações (art. 35-A do Decreto 8033/2013, art. 30 da Lei 12.815/2013 e art. 43, II da Lei 10.233/01). Partindo dessa premissa, em atenção à diretriz de liberdade no exercício de atividades econômicas (art. 2º, inc. I da Lei 13874/2019), a Associação sugere tornar facultativa a organização de áreas prevista no dispositivo, assegurando que tal matéria seja objeto de decisão interna de cada responsável pelo exercício da atividade. 
Vale destacar que a completude e o arcabouço robusto de boas práticas da Minuta, de modo que a alteração do dispositivo não prejudica os objetivos almejados pela proposta de resolução, ante a obrigação contínua de verificação/investigação em termos de conformidade, processo de autoinspeção e outros controles recorrentes já previstos na norma (a ex. supervisão da ANVISA e repressão a infrações). Tal quadro recomenda a revisão do dispositivo, com uma regulação mais responsiva e alinhada à Lei de Liberdade Econômica, que assegura “a liberdade como uma garantia no exercício de atividades econômicas”, “a boa-fé do particular perante o poder público” e “a intervenção subsidiária e excepcional do Estado sobre o exercício de atividades econômicas” (art. 2º, inc. I, II e III).</t>
  </si>
  <si>
    <t>As qualificações térmicas devem refletir a rotina ao armazém. Por exemplo, no teste de abertura de porta conhece-se o tempo em que a porta da camara pode permanecer aberta sem que haja excursão de temperatura, e esse intervalo de tempo deve estar coerente com os procedimentos internos.</t>
  </si>
  <si>
    <t>Art. 30 </t>
  </si>
  <si>
    <t>A Resolução não informa como a empresa deve proceder no caso de receber bem ou produto que não esteja apta ou autorizada a receber. Lembrando que os caminhões não levam de volta à origem cargas que estão ali para serem entregues ao recinto e que muitas vezes o recinto desconhecia a totalidade da carga que está sendo entregue.</t>
  </si>
  <si>
    <t>incluir procedimentos sobre o recebimento de cargas não previstas ou não "autorizadas".</t>
  </si>
  <si>
    <t>Os armazéns precisam saber que cargas estão recebendo, até para conseguir garantir as condições adequadas de armazenagem. O procedimento deve ser criado pela empresa.</t>
  </si>
  <si>
    <t>Art. 30 – As condições de armazenagem dos bens e produtos devem seguir especificações contidas no manifesto de carga.</t>
  </si>
  <si>
    <t>A normativa não pode ser aplicada aos Recintos Alfandegados que não têm acesso às mercadorias importadas ou mesmo acondicionadas em contêineres.
As informações das mercadorias são inseridas pelo exportador no “booking” e reproduzidas no “draft do conhecimento”, bem como na emissão da Nota Fiscal de Exportação. Na importação, os Recintos Alfandegados somente têm acesso aos dados das mercadorias por meio do Manifesto de Carga realizado no CE-MERCANTE, sendo estas informações averbadas pelo exportador (Shipper) e constantes no conhecimento de transporte.
Dessa forma, as condições de armazenagem são realizadas conforme especificações dos fornecedores no conhecimento de transporte, não tendo o Recinto Alfandegado acesso aos documentos de transação, tais como: fatura proforma, invoice, correspondência comercial, comprovação da formalização dos compromissos e das responsabilidades contratuais ou documentos equivalentes.
Ademais, em respeito aos segredos comerciais e aos valores das transações, cobertos por sigilo legal, torna-se uma obrigação impossível exigir que os Recintos Alfandegados forneçam informações sobre as mercadorias antes do armazenamento.</t>
  </si>
  <si>
    <t>Os produtos precisam ser armazenados conforme as condições de armazenagem estipuladas pelo fabricante. Caso essa informação não esteja disponível, o armazém deve solicitá-la ao importador.</t>
  </si>
  <si>
    <t>Alteração do Artigo 30 
§ 1 º Caso as informações sobre condições de armazenagem dos bens e produtos não estejam disponíveis no manifesto de carga, o estabelecimento deve considerar os requisitos de temperatura e outras condições necessárias preenchidas campo "manuseio especial" da documentação de transporte prevista Instrução Normativa SRF nº 102, de 20 de dezembro de 1994 ou outra norma que venha a substituí-la.</t>
  </si>
  <si>
    <t>A INSTRUÇÃO NORMATIVA SRF Nº 102, DE 20 DE DEZEMBRO DE 1994 define INFORMAÇÕES SOBRE CARGA, em seu Art. 4º estabelece que “A carga procedente do exterior será informada, no MANTRA/CCT, pelo transportador ou desconsolidador de carga, previamente à chegada do veículo transportador, mediante registro: 
(...)
II - do tratamento imediato a ser dado à carga no aeroporto de chegada; 
(...)
Deste modo, caso não haja indicação de tratamento especial indicada no manifesto de carga, entende-se que o produto não requer tal tratamento.</t>
  </si>
  <si>
    <t>Aeroportos Brasil Viracopos S.A.</t>
  </si>
  <si>
    <t>Art. 30. As condições de armazenagem dos bens e produtos devem seguir as especificações do fabricante do bem ou produto ou do remetente do material biológico humano.
§ 1º Os armazéns ficam obrigados a disponibilizar meios para que o importador ou seu prestador de serviços possa prestar as informações necessárias previamente a chegada da carga, para o atendimento aos requisitos dos produtos.</t>
  </si>
  <si>
    <t>Tratando de prestação de serviço público, não há contrato preestabelecido para ser celebrado antecipadamente a chegada de uma mercadoria, portanto, não necessariamente temos o acesso ao contato de todos os importadores do aeroporto, sobretudo, aquele contato específico que teria condições de fornecer as informações de condições de armazenamento da carga.</t>
  </si>
  <si>
    <t>Entendemos que os meios de comunicação já existem. É necessário que o importador os utilizem e informem sobre a carga. Essa obrigação estará prevista em outra norma, pois não faz parte do escolo desta.</t>
  </si>
  <si>
    <t>Alteração do Artigo 30 e § 1 º, que passaria a ter a seguinte redação: "Caso as informações sobre condições de armazenagem dos bens e produtos não estejam disponíveis no manifesto de carga, a carga é considerada sem controle de temperatura quando não há informações no campo manuseio especial."</t>
  </si>
  <si>
    <t>A INSTRUÇÃO NORMATIVA SRF Nº 102, DE 20 DE DEZEMBRO DE 1994 define que INFORMAÇÕES SOBRE CARGA, em seu Art. 4º estabelece que “A carga procedente do exterior será informada, no MANTRA/CCT, pelo transportador ou desconsolidador de carga, previamente à chegada do veículo transportador, mediante registro: I - da identificação de cada carga e do veículo; II - do tratamento imediato a ser dado à carga no aeroporto de chegada; III - da localização da carga, quando for o caso, no aeroporto de chegada; IV - do recinto alfandegado, no caso de armazenamento de carga; e V - da indicação, quando for o caso, de que se trata de embarque total, parcial ou final.” IN Multivigente com alterações descritas na IN RFB nº 2193, de 08 de maio de 2024.</t>
  </si>
  <si>
    <t>Em se tratando de carga sujeita à vigilância sanitária, o armazém precisa saber como deve ser a armazenagem e deve haver uma comunicação próxima com o importador, pois registros específicos serão necessários no momento do recebimento, previsto na Seção II do Capítulo IV.</t>
  </si>
  <si>
    <t>Art. 30. As condições de armazenagem dos bens e produtos devem seguir as especificações contidas no manifesto da carga e demais condições informadas e contratadas previamente pelo importador, exportador ou requisitante do serviço. 
§1º - excluído”</t>
  </si>
  <si>
    <t>Com o intuito de promover segurança jurídica e mitigar riscos de questionamento sobre o serviço de armazenagem prestado, a Associação respeitosamente propõe melhorias ao art. 30 para prever a responsabilidade do tomador do serviço de armazenagem (importador, exportador ou requisitante) de informar e contratar previamente o tipo de armazenagem aplicável para o produto ou o bem entregue ao armazém, em atenção às condições aplicáveis para a mercadoria depositada. 
Conforme previsto no Código Civil (art. 647 e ss.), o serviço de depósito é requisitado pelo tomador do serviço  e negociado entre as partes envolvidas na operação, em atenção às particularidades do produto (ex. armazenagem de carga perigosa, sujeita à refrigeração, dentre outros). Considerando que as condições e as necessidades de armazenamento do produto são de conhecimento prévio do importador, exportador ou requisitante, sugere-se o aperfeiçoamento do dispositivo para deixar clara a responsabilidade do dono da carga de (i.) informar e contratar condições de armazenagem conforme especificações do bem/produto estipuladas pelo fabricante/remetente e (ii.) na ausência de tais informações,  definir tais condições antecipadamente ao armazém. Essa proposta de redação tem por objetivo declarar expressamente que a escolha do tipo de armazenagem está dentro da liberdade de decisão do requisitante, conforme art. 3º, inc. VIII da Lei de Liberdade Econômica (Lei 13874/2019).
Por fim, cabe esclarecer que a redação original da normativa não pode ser aplicada aos Recintos Alfandegados que não possuem acesso às mercadorias importadas e a documentação completa via de regra. Apenas para ilustrar o trâmite de uma carga conteinerizada: as informações das mercadorias são inseridas pelo exportador no “booking” e reproduzidas no “draft do conhecimento”, bem como na emissão da Nota Fiscal de Exportação. Na importação, os Recintos Alfandegados somente têm acesso aos dados das mercadorias por meio do Manifesto de Carga realizado no CE- MERCANTE, sendo estas informações averbadas pelo exportador (Shipper) e constantes no conhecimento de transporte. Dessa forma, as condições de armazenagem são realizadas conforme especificações dos fornecedores no conhecimento de transporte, não tendo o Recinto Alfandegado acesso aos documentos de transação. Ademais, em respeito aos segredos comerciais e aos valores das transações, cobertos por sigilo legal, torna-se uma obrigação impossível exigir que os demais agentes envolvidos na operação forneçam informações sobre as mercadorias. Por todo exposto, sugere-se que as especificações aplicáveis estejam contidas no manifesto de carga e demais condições informadas e contratadas previamente pelo requisitante do serviço.</t>
  </si>
  <si>
    <t>Art. 31 </t>
  </si>
  <si>
    <t>Inserir: 
§ 1º. O Plano de Contingência deve ser testado para verificação da sua efetividade por meio da realização de simulados. 
§ 2º. A simulação deve ser realizada sem que haja riscos aos produtos armazenados; 
§ 3º. A temperatura das áreas durante a execução do Plano de Contingência ou dos simulados deve permanecer dentro das faixas indicadas para a área. Caso não seja mantida, novo plano de contingência deverá ser elaborado até que se obtenha resultados satisfatórios.</t>
  </si>
  <si>
    <t>efetividade do plano de contingência - para que não seja apenas um plano no papel, mas sim um plano previamente testado e com registros do teste.</t>
  </si>
  <si>
    <t xml:space="preserve">Há variadas formas de contingência e, em alguns casos, não é possível fazer a simulação do plano. </t>
  </si>
  <si>
    <t>Art. 32 </t>
  </si>
  <si>
    <t>Art. 32. Os produtos não devem ser posicionados diretamente no chão ou encostados nas paredes, devem guardar distância mínima do teto e não devem estar em locais de incidência direta OU INDIRETA da luz solar.</t>
  </si>
  <si>
    <t>A incidência indireta de luz solar tem sido comum em recintos mais novos, que utilizam placas translúcidas no teto a fim de proporcionar iluminação natural e economia de energia. Entendo que a incidência da luz solar “indireta” também pode afetar os produtos, especialmente se forem posicionados próximo ao teto.</t>
  </si>
  <si>
    <t>A incidência de luz indireta pode ser possível, dependendo da posição da luz.</t>
  </si>
  <si>
    <t>Art. 32. Quando contratado pelo importador, exportador ou requisitante, os produtos não devem ser posicionados diretamente no chão ou encostados nas paredes, devem guardar distância mínima do teto e não devem estar em locais de incidência direta da luz solar.</t>
  </si>
  <si>
    <t>ATP propõe melhorias ao art. 32, com alinhamento da regra de posicionamento/depósito do produto aos termos da contratação do armazém, a ser definido pelo importador, exportador ou requisitante do serviço. A proposta de norma abarca uma série de atividades econômicas, com condições, características e serviços distintos de armazenagem (a ex.: serviço de armazenagem de contêiner, refrigerado ou não). Diante da multiplicidade de serviços e diversidade de condições possíveis no mercado de armazenagem, é recomendável que a matéria do art. 32 seja objeto de decisão do dono de carga responsável pela contratação do armazém.</t>
  </si>
  <si>
    <t>Faz parte das Boas Práticas de Armazenagem não posicionar os produtos diretamente sobre o chão, para evitar avarias.</t>
  </si>
  <si>
    <t>Art. 33 </t>
  </si>
  <si>
    <t>Exclusão do artigo.</t>
  </si>
  <si>
    <t>O Recinto Alfandegado recebe as mercadorias acondicionadas em contêineres lacrados, não tendo acesso ao interior do contêiner e muito menos aos paletes.
Somente o MAPA – Ministério da Agricultura, Pecuária e Abastecimento pode exercer o poder de polícia para regulamentação da exportação e importação de madeiras, nos termos da Norma Internacional para Medidas Fitossanitárias nº 15 (NIMF 15) da Convenção Internacional para a Proteção dos Vegetais (CIPV), da Organização das Nações Unidas para Alimentação e Agricultura (FAO/ONU).
A marca IPPC certifica que as embalagens e suportes de madeira utilizados no comércio internacional de mercadorias foram submetidos a um tratamento fitossanitário oficial aprovado e reconhecido pela NIMF 15, havendo procedimento para aplicação de medidas fitossanitárias em caso de irregularidades nas operações de importação.
Entendemos que a redação proposta contraria as regras do órgão anuente responsável em regular os paletes de madeira, apresentando sugestão para exclusão do texto normativo (art. 33).</t>
  </si>
  <si>
    <t>Este requisito já é verificado pelo MAPA na carga que entra no país. Entretanto, este requisito se aplica também aos paletes que são adquiridos nacionalmente e estão disponpiveis em alguns armazéns.</t>
  </si>
  <si>
    <t>Art. 33. Excluído.</t>
  </si>
  <si>
    <t>A ATP sugere o aperfeiçoamento das regras de armazenagem, com alinhamento dos dispositivos à liberdade de organização da atividade  do armazém e aos termos da contratação da armazenagem, a ser definido pelo importador, exportador ou requisitante do serviço. A proposta de norma abarca uma série de atividades econômicas, com condições, características e serviços distintos de armazenagem (a ex.: serviço de armazenagem de contêiner, refrigerado ou não). Diante da multiplicidade de serviços e diversidade de condições possíveis no mercado de armazenagem, é recomendável a exclusão do art. 33 observando a razoabilidade, pois os recintos alfandegados recebem as mercadorias em contêineres lacrados, não tendo acesso ao interior e, consequentemente, aos paletes. Além disso, o Ministério da Agricultura, Pecuária e Abastecimento (MAPA) detém a competência para regulamentação da exportação e importação de madeiras, nos termos da Norma Internacional para Medidas Fitossanitárias nº 15 (NIMF 15) da Convenção Internacional para a Proteção dos Vegetais (CIPV), da Organização das Nações Unidas para Alimentação e Agricultura (FAO/ONU).
Bem como, a marca IPPC certifica que as embalagens e suportes de madeira utilizados no comércio internacional de mercadorias foram submetidos a um tratamento fitossanitário oficial aprovado e reconhecido pela NIMF 15, havendo procedimento para aplicação das medidas fitossanitárias, em caso de irregularidades nas operações de importação.</t>
  </si>
  <si>
    <t>Art. 34 </t>
  </si>
  <si>
    <t>Art. 34. A armazenagem deve obedecer a um endereçamento lógico que evite trocas e forneça a localização inequívoca dos produtos armazenados, conforme organização definida pelo armazém.</t>
  </si>
  <si>
    <t>A ATP sugere o aperfeiçoamento das regras de armazenagem, com alinhamento dos dispositivos à liberdade de organização da atividade  do armazém e aos termos da contratação da armazenagem, a ser definido pelo importador, exportador ou requisitante do serviço. A proposta de norma abarca uma série de atividades econômicas, com condições, características e serviços distintos de armazenagem (a ex.: serviço de armazenagem de contêiner, refrigerado ou não). Diante da multiplicidade de serviços e diversidade de condições possíveis no mercado de armazenagem, é recomendável que a matéria contenha ressalvas sobre a aplicação ou não do dispositivo ao caso concreto, em atenção aos termos contratados e organização interna do armazém.</t>
  </si>
  <si>
    <t>Já está implicito que é o armazém que deve adotar um procedimento definido por ele que atenda esse requisito.</t>
  </si>
  <si>
    <t>Art. 35 </t>
  </si>
  <si>
    <t>Art. 35. A armazenagem deve obedecer à configuração de carga (como o empilhamento) estabelecida para o bem ou produto, conforme contratado pelo importador, exportador ou requisitante.</t>
  </si>
  <si>
    <t>Havendo um requisito definido para a configuração da carga é o que deve ser seguido pelo armazém.</t>
  </si>
  <si>
    <t>Art. 36 </t>
  </si>
  <si>
    <t>Art. 36. Qualquer bem ou produto que represente risco aos demais bens e produtos sujeitos à vigilância sanitária deve ser armazenado separadamente ou sujeito a outra medida idônea para mitigação do risco, a critério do armazém.</t>
  </si>
  <si>
    <t>Neste caso é realmente necessário o produto ser separado dos demais.</t>
  </si>
  <si>
    <t>Art. 37 </t>
  </si>
  <si>
    <t>II – As condições de transporte e armazenagem aplicáveis, incluindo requerimentos especiais de temperatura.</t>
  </si>
  <si>
    <t>Exclusão da umidade: a norma não exige o controle da umidade, apenas o monitoramento. Considerando tal premissa, é inviável controlar a umidade visto a volumetria armazenada em portos e aeroportos para fabricantes distintos.</t>
  </si>
  <si>
    <t>O texto foi alterado para facilitar o entendimento. Entretanto, foi mantida a obrigatoriedade de se registrar a umidade no momento do recebimento, quando houver esse requerimento especial de conservação.</t>
  </si>
  <si>
    <t>II – As condições de transporte e armazenagem aplicáveis, incluindo requerimentos especiais de temperatura e umidade;”
Sugestão:
Alteração do texto:
 II – As condições de transporte e armazenagem aplicáveis, incluindo requerimentos especiais de temperatura e umidade, ressalvado o art. 21, § 4º.</t>
  </si>
  <si>
    <t>Art. 37. Cada operação de recebimento deve verificar e registrar:
II – as condições de armazenagem aplicáveis, incluindo requerimentos especiais de temperatura e ;
III – as quantidades recebidas frente aos conhecimentos de carga, manifesto de carga e ou fatura; e
IV – a integridade da carga.</t>
  </si>
  <si>
    <t>Basicamente a maioria dos depositários de zona primária, que tem um movimento significativo de importação, utilizam como base das informações para o tratamento da carga, o manifesto da carga pelo sistema da RFB, juntamente com a informação prestada pelo cliente através do processo de informação de chegada de carga sob vigilância sanitária, prevalecendo em caso de divergência entre as duas informações, aquela que veio diretamente ou por sua delegação, do importador.
Quando o manifesto é feito no sistema, todo o processo operacional ocorre automaticamente, sem a interferência humana para definição de armazenagem na  temperatura requerida.
Verificar unitariamente cada volume procurando a etiqueta do produto que pode conter dados técnicos das cargas, mas que não necessariamente teriam as condições de armazenamento. Nesse contexto, os operadores atuantes nos processos de recebimento, não tem conhecimento técnico para entender qual procedimento adotar para cada mercadoria. Outra dificuldade é com relação a documentos como fatura, packing list, que não são de apresentação obrigatória ao depositário, então, não necessariamente estarão disponíveis para consulta.</t>
  </si>
  <si>
    <t>O texto foi alterado para facilitar o entendimento. Apenas quando a carga for sujeita à VISA é necessário cumprir esse artigo. Foi mantida a obrigatoriedade de se registrar a umidade no momento do recebimento, quando houver esse requerimento especial de conservação.</t>
  </si>
  <si>
    <t>Inciso II - Exclusão do controle de umidade, mas com monitoramento, em faixas especificadas de carga seca e climatizada.</t>
  </si>
  <si>
    <t>A norma não exige o controle da umidade, apenas o monitoramento. Considerando tal premissa, é inviável controlar a umidade visto a volumetria armazenada em portos e aeroportos para fabricantes distintos.</t>
  </si>
  <si>
    <t>A ATP sugere, respeitosamente, a exclusão da terminologia “umidade”. A norma vigente exige apenas o monitoramento da umidade, não o seu controle. Dada essa premissa, é impraticável exigir o controle da umidade devido ao volume significativo de mercadorias armazenadas em portos e aeroportos, provenientes de diferentes fabricantes. Implementar o controle da umidade em tais condições resultaria em complexidade operacional e custos elevados, sem uma justificativa normativa que o demande. Além disso, a norma não exige o controle da umidade, apenas o monitoramento. Considerando tal premissa, é inviável controlar a umidade visto a volumetria armazenada em portos e aeroportos para fabricantes distintos.</t>
  </si>
  <si>
    <t>Art. 38 </t>
  </si>
  <si>
    <t>Art. 38 - As cargas armazenadas devem ter identificação que permita a rastreabilidade com o conhecimento de embarque, o Bill of Landing (BL) ou documento equivalente.</t>
  </si>
  <si>
    <t>Inclusão do Bill of Landing (BL) ou documento equivalente. Não há motivo para limitar-se ao conhecimento de embarque, haja vista atualizações frequentes na área do comércio exterior.</t>
  </si>
  <si>
    <t>A sugestão foi acatada parcialmente e o texto foi alterado.</t>
  </si>
  <si>
    <t>Art. 38. As cargas armazenadas devem ter identificação que permita a rastreabilidade com o conhecimento de embarque (BL) ou documento equivalente.</t>
  </si>
  <si>
    <t>A ATP sugere uma diversificação dos documentos de identificação de cargas armazenadas tendo em vista, que não há motivo para limitar a identificação das cargas armazenadas apenas ao conhecimento de embarque, especialmente considerando as frequentes atualizações e variações nos documentos utilizados no comércio exterior. A inclusão de "BL" ou "documento equivalente" garante maior flexibilidade e conformidade com as práticas atuais do mercado, permitindo a utilização de diferentes tipos de documentos que assegurem a rastreabilidade das cargas.</t>
  </si>
  <si>
    <t>Art. 39 </t>
  </si>
  <si>
    <t>Art. 39. As cargas que não cumpram com os requerimentos do recebimento devem ser postas em quarentena enquanto aguardam sua disposição pela área da qualidade.
§ 1º. No caso dO não cumprimento dos requerimentos no recebimento ou de divergências de informação, o importador deve ser comunicado.
§ 2º. Enquanto a carga permanecer em quarentena, devem ser mantidas as condições de armazenagem especificadas pelo fabricante do bem ou produto ou do remetente do material biológico humano.
§ 3º. A autoridade sanitária deverá ser comunicada sempre que houver suspeita ou confirmação do comprometimento da qualidade e/ou da segurança do bem ou produto. 
§ 4º. No documento “Presença de Carga” (NÃO TENHO CERTEZA SE O NOME DO DOCUMENTO É ESSE MESMO) devem estar registradas as condições que levaram à quarentena da carga.</t>
  </si>
  <si>
    <t>prover maior controle sanitário das cargas com problemas que possam afetar a qualidade ou segurança dos bens ou produtos.</t>
  </si>
  <si>
    <t>Foi adicionado o paragrafo segundo. Os demais requisitos já foram descritos em outras partes da norma.</t>
  </si>
  <si>
    <t>Art. 39 – As cargas que não cumpram com os requerimentos do recebimento devem ser postas em quarentena seguindo procedimentos de armazenamento padrão dispostos pela área da qualidade, enquanto aguardam sua disposição pela autoridade aduaneira ou pela autoridade sanitária.
Parágrafo único. O depositário notificará o importador, seja no endereço físico ou por e-mail constante no manifesto de carga, sobre a quarentena, para que apresente os documentos diretamente à autoridade sanitária.</t>
  </si>
  <si>
    <t>Cada operação de recebimento deve verificar e registrar as condições de transporte e armazenagem, incluindo requisitos especiais de temperatura, umidade, exposição à luz, entre outros. Cargas que não cumpram esses requisitos devem ser colocadas em quarentena, seguindo o procedimento padrão, enquanto aguardam a intervenção da autoridade administrativa ou sanitária, que disporá de todos os mecanismos e artifícios para a identificação e regularização da carga.
Após o procedimento padrão de quarentena, a responsabilidade do depositário sobre a armazenagem será encerrada com a notificação do importador, momento em que o usuário terá a possibilidade de tomar as providências cabíveis.</t>
  </si>
  <si>
    <t>Os desvios devem ser tratados pelo armazém e pelo importador. O importador é o dono da carga e é quem deve avaliar se a carga foi danificada e tomar as providências cabíveis. O armazém deve registrar a ocorrência, informar ao importador e tratar as não conformidades que couberem.</t>
  </si>
  <si>
    <t>Inclusão de Art. 
O armazém alfandegado deve manter registros de expedição, que incluam ou que façam referência: 
I - ao nome e endereço do destinatário; 
II - à identificação e quantidade de produtos expedidos, com data de expedição; e
III - a qualquer controle numérico utilizado para rastreabilidade.
IV – registro fotográfico das condições reais da carga</t>
  </si>
  <si>
    <t>Garantir requisitos mínimos para rastreabilidade na expedição, assim como preconiza a seção II. 
Registros de imagem quando do recebimento, são importantes para garantir ao importador/exportador, as reais condições de recebimento e/ou expedição dos materiais, garantindo a integridade dos produtos durante o período sob sua responsabilidade.</t>
  </si>
  <si>
    <t>O artigo 13 foi modificado para incluir a sugestão de manter registros de expedição. O restante do detalhamento é importante para distribuidoras, não para recintos alfandegados.</t>
  </si>
  <si>
    <t>Artigo original da Consulta Pública:
“Art. 39. As cargas que não cumpram com os requerimentos do recebimento devem ser postas em quarentena enquanto aguardam sua disposição pela área da qualidade. 
Parágrafo único. No caso de não cumprimento dos requerimentos no recebimento ou de divergências de informação, o importador deve ser comunicado.”
Sugestão: 
Alteração da responsabilidade da área de qualidade do armazém para a responsabilidade do Importador juntamente com o órgão regulador.</t>
  </si>
  <si>
    <t>Entende-se que o responsável da qualidade do importador/fabricante em conjunto com o órgão regulador devem possuir esta responsabilidade, visto que a área de qualidade do recinto não possui os estudos do medicamento (por exemplo) para avaliação do risco e impacto na qualidade do produto.</t>
  </si>
  <si>
    <t>39. No caso de divergência entre as informações prestadas pelo importador ou seu prestador de serviços, o importador deve ser comunicado.</t>
  </si>
  <si>
    <t>Alteração da responsabilidade da área de qualidade do armazém para a responsabilidade do Importador juntamente com o órgão regulador.</t>
  </si>
  <si>
    <t>Entendemos que responsável da qualidade do importador/fabricante em conjunto com o órgão regulador devem possuir esta responsabilidade, visto que a área de qualidade do recinto não possui os estudos do medicamento (por exemplo) para avaliação do risco e impacto na qualidade do produto</t>
  </si>
  <si>
    <t>Art. 39. As cargas que não cumpram com os requerimentos do recebimento devem ser postas em quarentena enquanto aguardam sua disposição pela área da qualidade.
Parágrafo único. No caso de não cumprimento dos requerimentos no recebimento ou de divergências de informação, o importador deve ser comunicado. Se não foram cumpridos requerimentos de temperatura e umidade, a ANVISA deve ser comunicada.</t>
  </si>
  <si>
    <t>Alguns casos podem ocorrer de mercadorias possuírem requerimentos de temperatura e umidade, porém, foram transportadas via marítima em contêineres não refrigerados.</t>
  </si>
  <si>
    <t>Art. 39. As cargas que não cumpram com os requerimentos do recebimento devem ser postas em quarentena seguindo procedimentos de armazenamento padrão dispostos pela área da qualidade, enquanto aguardam sua disposição pela autoridade aduaneira ou pela autoridade sanitária.
 Parágrafo único. O depositário notificará o importador, seja no endereço físico ou por e-mail constante no manifesto de carga, sobre a quarentena, para que apresente os documentos diretamente à autoridade sanitária.</t>
  </si>
  <si>
    <t>Justificativa do caput do art. 39: A ATP parabeniza os esforços e sugere o aperfeiçoamento para que cargas que não cumpram os requisitos, como  requisitos especiais de temperatura, umidade, exposição à luz, entre outros, devem ser colocadas em quarentena, seguindo o procedimento padrão, enquanto aguardam a intervenção da autoridade administrativa ou sanitária, que disporá de todos os mecanismos e artifícios para a identificação e regularização da carga.
Justificativa do parágrafo único:  A ATP sugere o aperfeiçoamento do parágrafo único, para que após o procedimento padrão de quarentena, a responsabilidade do depositário sobre a armazenagem seja encerrada com a notificação do importador, momento em que o usuário terá a possibilidade de tomar as providências cabíveis.</t>
  </si>
  <si>
    <t xml:space="preserve">Os desvios devem ser tratados pelo armazém e pelo importador. O importador é o dono da carga e é quem deve avaliar se a carga foi danificada e tomar as providências cabíveis. O armazém deve registrar a ocorrência, informar ao importador e tratar as não conformidades que couberem. </t>
  </si>
  <si>
    <t>Art. 40 </t>
  </si>
  <si>
    <t>Art. 40. Deve-se minimizar a exposição à temperatura ambiente durante o recebimento, movimentação; INSPEÇÃO e expedição de bens e produtos termolábeis, incluindo a adoção de áreas refrigeradas junto aos espaços de recebimento e expedição, quando necessário.
Parágrafo único. O tempo total de exposição dos bens e produtos termolábeis à temperatura ambiente, durante as operações a que se refere o caput deste artigo, deve ser MINIMIZADO E registrado.</t>
  </si>
  <si>
    <t>INSERI A ATIVIDADE DE INSPEÇÃO DAS CARGAS TERMOLÁBEIS; INSERI A EXIGÊNCIA DE REDUÇÃO DO TEMPO NECESSÁRIO PARA AS OPERAÇÕES DO CAPUT.</t>
  </si>
  <si>
    <t>A proposta foi aceita parcialmente, sendo o termo "inspeção" inserido no caput. O termo "minimizado" não foi inserido no parágrafo, pois já consta no caput.</t>
  </si>
  <si>
    <t>Art. 41 </t>
  </si>
  <si>
    <t>Art. 41. Os equipamentos envolvidos na armazenagem de bens e produtos termolábeis devem possuir, além da fonte primária de energia elétrica, uma fonte alternativa capaz de efetuar o suprimento imediato de energia, no caso de falhas da fonte primária.
Parágrafo único: o tempo para o acionamento da fonte alternativa e o prazo de duração do fornecimento de energia pela fonte alternativa devem ser conhecidos; a fonte alternativa deve comprovadamente ser capaz de garantir as condições adequadas de armazenagem;</t>
  </si>
  <si>
    <t>SUGESTÃO: INSERIR ESSE PARÁGRAFO NA SEQUÊNCIA AO QUE SE REFERE AO PLANO DE CONTINGÊNCIA.</t>
  </si>
  <si>
    <t>A proposta foi parcialmente aceita, acrescentando-se um paragrafo único ao artigo 41.</t>
  </si>
  <si>
    <t>Art. 42 </t>
  </si>
  <si>
    <t>Art. 42 - Em cada área de temperatura controlada deve haver um sistema, para temperaturas mínimas e máximas, para que medidas de contingência sejam adotadas, caso necessárias.</t>
  </si>
  <si>
    <t>Remoção do termo “alarme”. Cada empresa deve implantar tecnologias necessárias para controle de temperatura, de acordo com as características dos produtos armazenados. Caso houver limitação em alarmes, novas tecnologias como por exemplo, Inteligência Artificial (IA), não poderão ser implantadas em um breve futuro.</t>
  </si>
  <si>
    <t>O termo "alarme" não quer dizer alarme visual ou sonoro, mas um sistema de alerta para que uma ação de contenção seja tomada.</t>
  </si>
  <si>
    <t>Art. 42. Em cada área de temperatura controlada deve haver um sistema de controle, para temperaturas mínimas e máximas, para que medidas de contingência sejam adotadas, caso necessárias.</t>
  </si>
  <si>
    <t>A ATP sugere a  alteração do  art. 42 para  permitir que cada empresa adote as tecnologias mais adequadas para o controle de temperatura, conforme as características específicas dos produtos armazenados. A remoção da exigência específica de um sistema de alarme permite maior flexibilidade para a implementação de novas tecnologias, como a Inteligência Artificial (IA). Limitar a regulamentação a alarmes poderia impedir a adoção de soluções mais avançadas e eficientes que possam surgir no futuro. Assim, a mudança proposta incentiva a inovação e a adoção de práticas mais modernas e eficazes para o controle de temperatura em áreas controladas.</t>
  </si>
  <si>
    <t>Art. 43 </t>
  </si>
  <si>
    <t>Sugestão: considerando o risco associado a temperaturas abaixo de 2º para medicamentos biológicos, não deveríamos exigir um controle específico e mais intenso para este tipo de produto? Sabe-se da dificuldade de controlar e monitorar a temperatura com nitrogênio ou gelo seco, o que eleva o risco de comprometimento da qualidade e segurança de produtos biológicos, como as vacinas.</t>
  </si>
  <si>
    <t>Necessidade de maior controle da temperatura para produtos biológicos.</t>
  </si>
  <si>
    <t>O paragrafo único chama atenção para o cuidado de não excursionar a temperatura abaixo do mínimo especificado.</t>
  </si>
  <si>
    <t xml:space="preserve">Art. 45 </t>
  </si>
  <si>
    <t>Art. 45. A documentação constitui parte essencial do SGQ, sendo fundamental para operar em conformidade com os requisitos das Boas Práticas de Armazenagem.
§ 1º TODOS OS documentos e mídias utilizados devem ser totalmente definidos no SGQ da empresa.
§ 2º A documentação pode existir em uma variedade de formas, incluindo mídia impressa, eletrônica ou fotográfica.
§ 3º O SISTEMA DEVE estabelecer, controlar, monitorar e registrar todas as atividades que, direta ou indiretamente, afetEm os aspectos da qualidade dos produtos armazenados (NÃO É FÁCIL REDIGIR A EXIGÊNCIA (NA NOTIFICAÇÃO) OU AIS QUANDO O PARTÁGRAFO FALA EM OBJETIVO, MAS SIM EM DEVER/OBRIGATORIEDADE). 
§ 4º A documentação que constitui o SGQ deve incluir detalhes instrutivos suficientes E SEQUENCIAIS, DE FORMA QUE todos os envolvidos tenham compreensão e cumpram os procedimentos e as Boas Práticas de Armazenagem; 
(justificativa: alterações para facilitar a autuação e notificação da empresa – visto que nesta redação sugerida consta como obrigatório/dever de todos o cumprimento dos POPs e MBPA). 
§ 5º. O registro DE TODOS OS processos e a avaliação de quaisquer observações OU NÃO CONFORMIDADES DEVE COMPROVAR QUE OS requisitos SÃO CONTINUAMENTE CUMPRIDOS e devem permitir que a autoridade sanitária verifique o cumprimento dos requisitos dispostos nesta Resolução, no Manual da Qualidade e nos POPs. 
(justificativa: em uma autuação ou notificação, o parágrafo específico sobre REGISTROS facilita a indicação de qual item da RDC não estava sendo cumprido).</t>
  </si>
  <si>
    <t>Permitir que a fiscalização sanitária verifique especificamente cada item e que nos desdobramentos da inspeção/fiscalização se pontue separadamente o dispositivo legal infringido, facilitando, inclusive, a análise pela autoridade julgadora dos PAS; da forma como o  parágrafo 3º está redigido, fala-se em objetivo, mas não na implementação em si - ou seja, o objetivo pode estar correto, mas o resultado final não.</t>
  </si>
  <si>
    <t>A proposta de alteração do parágrafo 3º foi aceita. A sugestão de inclusão do parágrafo 5º não foi aceita, pois os registros tem o objetivo apenas de registrar o que aconteceu com a carga, podendo comprovar que um requisito foi cumprido ou não.</t>
  </si>
  <si>
    <t xml:space="preserve">Art. 46 </t>
  </si>
  <si>
    <t>Art. 46. Cada empresa deve estabelecer e manter procedimentos de controle de documentos para assegurar que todos os documentos da qualidade estejam corretos e adequados para o uso pretendido, sejam compreendidos por todos, e sejam redigidos e implementados de forma que as instruções não permitam que a qualidade ou segurança de um produto seja afetada. 
Parágrafo único: a empresa deve garantir que documentos obsoletos não sejam utilizados, devendo estes serem recolhidos após o treinamento dos envolvidos e antes da implementação dos novos procedimentos.</t>
  </si>
  <si>
    <t>está bastante semelhante com o § 4º do artigo 45, qual seja: "§ 4º A documentação que constitui o SGQ deve incluir detalhes instrutivos suficientes para facilitar o entendimento comum dos requerimentos, além de permitir o registro satisfatório dos vários processos e a avaliação de quaisquer observações, para que a aplicação contínua dos requisitos possa ser demonstrada". Sugiro incluir dentro dos controles a exigência de recolhimento dos documentos obsoletos.</t>
  </si>
  <si>
    <t>O texto foi modificado para evitar redundância.</t>
  </si>
  <si>
    <t xml:space="preserve">Art. 47 </t>
  </si>
  <si>
    <t>Incluir: § 4º Todos os documentos devem ser revistos e assinados pelo responsável técnico, que também é responsável por verificar a adequabilidade e implementação dos procedimentos e demais documentos da qualidade, e deve assegurar que os procedimentos não causam impacto na qualidade e segurança dos produtos em todas as etapas do armazenamento.</t>
  </si>
  <si>
    <t>Incluir o RT como responsável também pela revisão dos documentos da qualidade.
A norma não especifica a carga horária mínima do RT na empresa nem que o mesmo deve estar formalmente habilitado perante seu conselho de classe, devendo ser farmacêutico no caso de armazenar medicamentos. Sugiro incluir.</t>
  </si>
  <si>
    <t>Esses requisitos já foram descritos em outras partes da norma e as atribuiçoes do RT devem ser definidas pela empresa.</t>
  </si>
  <si>
    <t>§1º A aprovação de que trata o caput deste artigo, incluindo data e controle do responsável pela aprovação dos documentos, deve ser documentada.</t>
  </si>
  <si>
    <t>Remoção do trecho “assinatura manual ou eletrônica”. Necessário controle da revisão e/ou aprovação e responsável pela ação, por sistema informatizado, ou e-mail, ou manual. O controle pode ser realizado por login e senha, mas não se limitando a assinatura.</t>
  </si>
  <si>
    <t>Sempre deve haver uma assinatura, seja ela manual ou eletrônica. Login e senha pode ser uma forma de assinatura, desde que seja pessoal e intransferível.</t>
  </si>
  <si>
    <t>§1º A aprovação de que trata o caput deste artigo, incluindo data e controle  do responsável  pela  aprovação  dos documentos, deve ser documentada.</t>
  </si>
  <si>
    <t>A ATP parabeniza o esforço na modernização do arcabouço regulatório pela Agência e, respeitosamente propõe o ajuste ao § 1º, para permitir que o controle seja realizado por outros meios, como login e senha, não se limitando apenas a assinatura.</t>
  </si>
  <si>
    <t xml:space="preserve">Art. 48 </t>
  </si>
  <si>
    <t>48 inseri anotação semelhante em outra sugestão de alteração, mas este artigo está muito redigido.</t>
  </si>
  <si>
    <t>inseri anotação semelhante em outra sugestão de alteração, mas este artigo está muito redigido.</t>
  </si>
  <si>
    <t>Inválida (Fora do escopo, sem clareza, dúvidas)</t>
  </si>
  <si>
    <t>A proposta é apenas um comentário.</t>
  </si>
  <si>
    <t>Art. 48 - Cada empresa deve assegurar que todos os documentos estejam atualizados e disponíveis. Todos os documentos desnecessários ou obsoletos sejam retirados de uso, ou protegidos do uso não intencional.</t>
  </si>
  <si>
    <t>Remoção do trecho “nos locais de aplicação”. A consulta, por ser realizada por via informatizada, pode ser realizada em qualquer local, não se limitando ao local de aplicação.</t>
  </si>
  <si>
    <t>Os documentos precisam estar disponíveis no local de aplicação, sejam em papel ou no computador. A norma não exige que seja em papel.</t>
  </si>
  <si>
    <t>Art. 48. Cada empresa deve assegurar que todos os documentos estejam atualizados e que todos os documentos desnecessários ou obsoletos sejam retirados de uso ou protegidos do uso não intencional.</t>
  </si>
  <si>
    <t>A ATP sugere a modificação do art. 48 tem como objetivo simplificar e modernizar a gestão documental, removendo a exigência de que os documentos estejam disponíveis nos locais de aplicação. Essa flexibilização permite que as empresas adotem sistemas digitais e centralizados para o gerenciamento de documentos, garantindo a atualização e a integridade das informações. Além disso, a remoção de documentos obsoletos ou desnecessários e a proteção contra o uso não intencional continuam a ser asseguradas, promovendo a eficiência e a segurança operacional sem comprometer a acessibilidade e a conformidade regulatória.</t>
  </si>
  <si>
    <t xml:space="preserve">Art. 50 </t>
  </si>
  <si>
    <t>bastante semelhante ao Art 48 - sugestão de incorporar os dois.</t>
  </si>
  <si>
    <t>bastante semelhante ao Art 48.</t>
  </si>
  <si>
    <t>Os art. 48 e 50 não são iguais. Um fala da necessidade de se manter documentos atualizados nos locais de aplicação o outro fala de se manter uma relação (lista) de documentos vigentes. São complementares.</t>
  </si>
  <si>
    <t>Art. 51 </t>
  </si>
  <si>
    <t>§ 2º Devem ser mantidos backups para os registros gerados ou armazenados em formato eletrônico por, no mínimo, 2 anos.
Substituiria a palavra "backups" por cópias de segurança por ser uma expressão em inglês.</t>
  </si>
  <si>
    <t>Sugiro incluir o prazo para que os registros devam ser armazenados, por exemplo, 2 anos (ou outro prazo, a avaliar).</t>
  </si>
  <si>
    <t>O prazo consta no art. 53.</t>
  </si>
  <si>
    <t>Art. 52 </t>
  </si>
  <si>
    <t>igual o "§ 2º Devem ser mantidos backups para os registros gerados ou armazenados em formato eletrônico".</t>
  </si>
  <si>
    <t>Redundância.</t>
  </si>
  <si>
    <t>Foi retirado o parágrafo segundo do art.51.</t>
  </si>
  <si>
    <t>Art. 53 </t>
  </si>
  <si>
    <t>§ 1º Os registros manuais ou eletrônicos efetuados devem ser mantidos pelo mesmo período, com exceção dos registros de temperatura e umidade, que devem ser mantidos por XX meses ou anos.</t>
  </si>
  <si>
    <t>Sugiro especificar o prazo para retenção destes dados, por exemplo, 6 meses ou 1 ano. Lembrando que tais registros podem facilitar a verificação de que um produto armazenado naquele período pode ter sofrido comprometimento da qualidade e segurança durante seu armazenamento, o que permitiria a rastreabilidade por tal período no caso de serem recebidas queixas dos consumidores ou necessidade de recall de um lote específico.</t>
  </si>
  <si>
    <t>O período já está especificado no art. 21, § 2º.</t>
  </si>
  <si>
    <t>Alteração do item VIII da Seção 3 - registros de condições de armazenagem (Temperatura) que permitam o rastreamento do histórico completo de um bem ou produto, devem ser mantidos de forma compreensível e acessível por no mínimo 2 (dois) anos;
Alteração do Art. 21 § 2º - Todas as áreas de armazenagem de bens e produtos sujeitos à vigilância sanitária devem ser dotadas de instrumentos necessários ao monitoramento da temperatura e da umidade. 
§ 2º O monitoramento contínuo deve ser registrado, e os registros devem ser mantidos, por, pelo menos, 2 (dois) anos após sua geração.”</t>
  </si>
  <si>
    <t>Parágrafo 1 do artigo em desacordo com o item VIII da Seção 3 Parágrafo único e Seção I Art. 21 § 2º. Sugerimos padronizar todos os períodos de guarda de documentos e registros.</t>
  </si>
  <si>
    <t>O texto do inciso VIII do artigo 13 foi alteração para melhorar o entendimento. Os registros de monitoramento de temperatura são guardados por 2 anos, os demais registros devem ser guardados por 5 anos.</t>
  </si>
  <si>
    <t>Art. 53 Os registros manuais ou eletrônicos efetuados devem ser mantidos pelo mesmo período, com exceção dos registros de temperatura e umidade. 
Art. 54 O acesso a estes documentos deve ser restrito às pessoas delegadas pelo SGQ.</t>
  </si>
  <si>
    <t>Entendemos que o prazo de 5 anos está mais específico do que o disposto na RDC 665/2022: Art. 30. Cada fabricante deve assegurar que todos os documentos estejam atualizados e disponíveis nos locais de aplicação e que todos os documentos desnecessários ou obsoletos sejam retirados de uso, ou protegidos do uso não intencional. Sugere-se, portanto, não especificar um prazo de armazenamento do documento após obsolescência, para assegurar que apenas procedimentos vigentes estejam atualizados e obsoletos não estejam um uso.</t>
  </si>
  <si>
    <t>O prazo de 5 anos está harmonizado com a RDC 430/20. Procedimentos e instruções devem ser mantidos por 5 anos, bem como seus registros e backups. Os registros de temperatura e umidade devem ser mantidos por 2 anos, bem como seus backups.</t>
  </si>
  <si>
    <t>Sugerimos padronizar todos os períodos de guarda de documentos e registros</t>
  </si>
  <si>
    <t>Parágrafo 1 do artigo em desacordo com o item VIII da Seção 3 Parágrafo único e Seção I Art. 21 § 2º.</t>
  </si>
  <si>
    <t>Art. 54 </t>
  </si>
  <si>
    <t>Definir melhor como se deve qualificar um prestador de serviço e os requisitos mínimos. Desconheço procedimento de qualificação de serviços.</t>
  </si>
  <si>
    <t>Incluiria quais serviços podem ser terceirizados e quem deve reavaliar o cumprimento dos indicadores (por exemplo, RT), a fim de especificar responsabilidades.</t>
  </si>
  <si>
    <t>Os critérios de qualificação de um fornecedor devem ser definidos pela empresa, mediante avaliação de risco da atividade a ser contratada.</t>
  </si>
  <si>
    <t>Art. 55 </t>
  </si>
  <si>
    <t>Alteração do Art. 55 para a seguinte redação: “O contrato entre o contratante e o contratado deve estabelecer as responsabilidades de cada parte, incluindo os requisitos das Boas Práticas que cada parte deve assegurar.” 
Inclusão dos itens abaixo: 
A terceirização das atividades reguladas nesta norma deve ser precedida pela aprovação do contrato pelo sistema de gestão da qualidade. 
§ 1º A aprovação referida no caput deste artigo resulta da qualificação do prestador do serviço contratado. 
§ 2º A qualificação do fornecedor deve ser pautada pela verificação de requisitos específicos e deve ser registrada. 
§ 3º A manutenção do status do prestador como qualificado deve ser periodicamente reavaliada por meio de indicadores estabelecidos.</t>
  </si>
  <si>
    <t>Abranger no contrato comercial as responsabilidades das Boas Práticas para cada parte, harmonizando com a legislação da RDC Nº430/2020.</t>
  </si>
  <si>
    <t>O texto original já está harmonizado com a RDC 430/20.</t>
  </si>
  <si>
    <t>Alteração do Art. 55 para a seguinte redação: “O contrato entre o contratante e o contratado deve estabelecer as responsabilidades de cada parte, incluindo os requisitos das Boas Práticas que cada parte deve assegurar.”
Inclusão dos itens a seguir: A terceirização das atividades reguladas nesta norma deve ser precedida pela aprovação do contrato pelo sistema de gestão da qualidade. 
§ 1º A aprovação referida no caput deste artigo resulta da qualificação do prestador do serviço contratado. 
§ 2º A qualificação do fornecedor deve ser pautada pela verificação de requisitos específicos e deve ser registrada. 
§ 3º A manutenção do status do prestador como qualificado deve ser periodicamente reavaliada por meio de indicadores estabelecidos.</t>
  </si>
  <si>
    <t>Art. 56 </t>
  </si>
  <si>
    <t>Art. 56. O contratante deve fornecer ao contratado todas as informações necessárias para a realização das operações contratadas de forma correta, de acordo com os requisitos da qualidade e quaisquer outras exigências legais.
§ 1º O contratante deve manter documentado que o contratado foi devidamente informado do procedimento correto;
§ 2º Cabe ao contratante e ao contratado a responsabilidade de garantir que os funcionários terceirizados realizam as operações contratadas de forma correta.</t>
  </si>
  <si>
    <t>§ 1º: A exigência de comprovar (manter documentado) o que a Resolução está exigindo permite que tal ação/procedimento seja inspecionado/verificado nas inspeções sanitárias, e normalmente facilita que seja comprovada a infração sanitária, dando materialidade aos fiscais.</t>
  </si>
  <si>
    <t>O contratante é o responsável por supervisionar e aprovar o serviço prestado pelo contratado.</t>
  </si>
  <si>
    <t>Art. 57 </t>
  </si>
  <si>
    <t>Art. 57. O contratante e o contratado devem atender todos os requisitos que lhes sejam aplicáveis, sendo ambos responsáveis pelo cumprimento do disposto nesta resolução e outras que lhes sejam aplicáveis.</t>
  </si>
  <si>
    <t>É difícil em inspeção comprovar que são ou não são capazes. O que se pode verificar é a responsabilidade e se os requisitos foram ou não atendidos.</t>
  </si>
  <si>
    <t>O texto sugerido pode causar confusão ao sugerir que ambos serão responsáveis pelo cumprimento das normas, sendo que perante à Anvisa o contratate é o responsável por supervisionar e aprovar o serviço prestado pelo contratado.</t>
  </si>
  <si>
    <t>Art. 58 </t>
  </si>
  <si>
    <t>Art. 58. O contratado deve possuir instalações adequadas e pessoal qualificado e garantir que o serviço seja satisfatoriamente prestado e atenda aos mesmos requisitos que são exigidos para a contratante.</t>
  </si>
  <si>
    <t>responsabilizar o contratado pela garantia de que o serviço será satisfatoriamente prestado e de acordo com as normas e regulamentos que versam sobre as obrigações do contratante.</t>
  </si>
  <si>
    <t xml:space="preserve"> A sugestão de alteração da forma de escrever o artigo não melhora o entendimento.</t>
  </si>
  <si>
    <t>Art. 59 </t>
  </si>
  <si>
    <t>Art. 59. Cada empresa deve estabelecer, manter E DEFINIR RESPONSÁVEIS PELA CORRETA EXECUÇÃO DOS procedimentos RELACIONADOS À:
I – ANÁLISE DOS processos e operações de trabalho, relatórios de auditoriaS dA qualidade, registros dA qualidade, registros de manutenção e qualificação, reclamações e outras fontes de dados dA qualidade, de forma a identificar causas existentes e potenciais de DESVIOS E não conformidades relacionadas aoS processoS ou AO SGQ;
II – investigação DAS causas dAS não conformidades relacionadas ao processo ou ao SGQ;
III – IDENTIFICAÇÃO E EXECUÇÃO Das ações necessárias para prevenir a ocorrência, corrigir o ocorrido e prevenir a recorrência de não conformidades;
IV – VERIFICAÇÃO DA efetividade da ação corretiva;
V – REGISTRO DAS atividades relacionadas às ações corretivas e preventivas;
VI – GARANTIA DE que AS informações acerca de problemas de qualidade sejam devidamente disseminadas àqueles diretamente envolvidos na manutenção da qualidade ou na prevenção de ocorrência de tais problemas;
VII – INFORMAR A administração superior da empresa acerca de problemas de qualidade identificados e das ações preventivas e corretivas, para conhecimento e acompanhamento, assim como à autoridade sanitária competente, quando aplicável; e
Parágrafo único. Para atendimento ao disposto no inciso IV deste artigo, qualquer alteração realizada, quando aplicável, deve observar procedimentos de controle de alterações.</t>
  </si>
  <si>
    <t>A letra "e" ao final do inciso VII deve ser removida; 
Sugiro que sejam definidos os responsáveis, para que não ocorra de um funcionário esperar que o outro faça. As responsabilidades podem ser associadas ao cargo, não nominais. 
PS: Alterações principais em caixa alta.</t>
  </si>
  <si>
    <t>A necessidade de correta execução dos procedimentos já consta no art. 13, inciso V. A necessidade de definição de responsabilidades consta no Capitulo II e no Capitulo III desta norma. A sugestão de alteração da forma de escrever o artigo não melhora o entendimento.</t>
  </si>
  <si>
    <t>Art. 61 </t>
  </si>
  <si>
    <t>Art. 61. As reclamações relacionadas com a SEGURANÇA, qualidade ou integridade dos bens e produtos sujeitos à vigilância sanitária devem ser registradas e investigadas.
§ 1º A investigação deve classificar as reclamações em procedentes ou não procedentes, confirmando ou descartando as não conformidades relacionadas.
§ 2º Cabe à investigação definir a causa raiz do problema, avaliar os impactos aos clientes, AOS BENS E AOS PRODUTOS e comunicar ao importador; 
Sugiro incluir este parágrafo: A autoridade sanitária DEVE SER COMUNICADA NO MENOR PRAZO POSSÍVEL SEMPRE QUE FOREM CONSTATADOS desvios QUE POSSAM TER AFETADO A QUALIDADE E/OU SEGURANÇA DOS BENS E PRODUTOS SUJEITOS À VIGILÂNCIA SANITÁRIA. 
§ 3º A investigação deve considerar a possibilidade de que outros produtos tenham sido afetados pela mesma causa raiz.
§ 4º Ações corretivas devem ser definidas, implementadas e monitoradas para as situações em que a reincidência da não conformidade represente risco aos produtos.</t>
  </si>
  <si>
    <t>Importante definir quando a autoridade sanitária deve ser comunicada. 
Além dos  impactos aos clientes, aqueles que afetarem OS BENS E OS PRODUTOS devem ser investigados e comunicados ao importador e à autoridade sanitária.</t>
  </si>
  <si>
    <t xml:space="preserve">O parágrafo 2º foi alterado conforme sugestão proposta. Quanto às demais sugestões de alteração no art. 61, não foram aceitas, pois o texto original já determina que </t>
  </si>
  <si>
    <t>Art. 62 </t>
  </si>
  <si>
    <t>Sugiro definir periodicidade mínima.</t>
  </si>
  <si>
    <t>somente se definido em norma a periodicidade mínima poderemos exigir isso nas inspeções, sendo difícil a autuação da empresa quando a norma tem texto que abre rechas para sua defesa em processos administrativos.</t>
  </si>
  <si>
    <t>A frequencia da autoinspeção deve ser estabelecida pela empresa, de acordo com a necessidade de cada área/processo. Outras normas da Anvisa que tratam de autoinspeção também não estipulam a frequencia.</t>
  </si>
  <si>
    <t xml:space="preserve">Art. 63 </t>
  </si>
  <si>
    <t>Art. 63. As autoinspeções devem ser conduzidas por profissional(ais) não vinculado(s) hierarquicamente ao processo ou ao departamento inspecionado.
Parágrafo único. Os profissionais a que se refere o caput devem ser comprovadamente capacitados especificamente para a atividade de autoinspeção e ter conhecimento sobre todos os documentos do SGQ.</t>
  </si>
  <si>
    <t>A comprovação da capacitação é mais fácil de ser verificada em inspeção do que a capacidade do inspetor em si. É importante que o inspetor conheça os documentos da qualidade e registre a auto inspeção, a fim de permitir que a fiscalização sanitária avalie o procedimento adotado na autoinspeção.
Observação: nem todas as citações/redações da palavra "caput" estão em negrito. Sugiro harmonizar.</t>
  </si>
  <si>
    <t xml:space="preserve">O texto foi alterado, deixando mais clara a necessidade da autoinspeção avaliar as Boas Práticas de Armazenagem, não apenas conceitos de qualidade. </t>
  </si>
  <si>
    <t xml:space="preserve">Art. 64 </t>
  </si>
  <si>
    <t>substituiria a palavra "adoção" por "implementação", que é o termo mais comumente utilizado nas normas: 
V - ações de acompanhamento da implementação e do monitoramento da eficácia das ações corretivas e preventivas; e</t>
  </si>
  <si>
    <t>termo mais comum em normas e mais amplo nesse contexto: 
Implementação significa pôr em prática, executar ou assegurar a realização de alguma coisa</t>
  </si>
  <si>
    <t>A sugestão não melhora o entendimento.</t>
  </si>
  <si>
    <t>Art. 64. As autoinspeções devem ser compiladas em relatórios com as seguintes informações mínimas:
I  -  identificação da equipe de inspetores;
II  -  período;
III  -  não conformidades identificadas;
IV - ações corretivas e preventivas elencadas e seus respectivos prazos de conclusão e implementação;
V - ações de acompanhamento da adoção e monitoramento da eficácia das ações corretivas e preventivas; e
VI - avaliação e concordância das chefias mediatas de cada departamento afetado, sendo necessário dar ciência dos resultados à posição hierárquica máxima das chefias afetadas.</t>
  </si>
  <si>
    <t>A avaliação e concordância de uma chefia máxima da empresa a cada auto inspeção realizada tende a engessar o processo. Com a proposta acima, as chefias mediatas avaliam e concordam (ou não) com a inspeção realizada, sendo que as mesmas devem relatar os resultados a posição hierárquica máxima das chefias afetadas.</t>
  </si>
  <si>
    <t>O texto está harmonizado com a RDC nº 430/20</t>
  </si>
  <si>
    <t xml:space="preserve">Art. 65 </t>
  </si>
  <si>
    <t>Art. 65. A concessão de Certificação de Boas Práticas de Armazenagem em Armazéns Alfandegados condiciona-se à existência de parecer técnico da área competente que ateste que A EMPRESA atende aos requisitos técnicos de Boas Práticas de Armazenagem.
§ 1º A solicitação de Certificação de que trata esta Resolução será indeferida quando houver parecer técnico que ateste:
I- o não atendimento, pelo estabelecimento, aos requisitos técnicos de Boas Práticas de Armazenagem;
II- o cancelamento unilateral por parte do estabelecimento, de inspeções acordadas entre as partes;
III- a imposição de óbice pelo estabelecimento em receber as inspeções sanitárias da Anvisa, incluindo os pedidos de alteração da data de inspeção motivados unilateralmente pelo estabelecimento e não aceitos pela Anvisa; ou
IV- a ausência de documentação apta a comprovar o atendimento, pelo estabelecimento, aos requisitos técnicos de Boas Práticas de Armazenagem necessários à importação E À ARMAZENAGEM do bem ou produto.
§ 2º Para subsidiar a decisão quanto à Certificação, a Anvisa utilizará o relatório de inspeção sanitária (MAS SE A EMPRESA CANCELAR UNILATERALMENTE A INSPEÇÃO, NÃO HAVERÁ RELATÓRIO DE INSPEÇÃO).
§ 3º A decisão quanto à Certificação de que trata o caput deve ser formalizada dentro do prazo regulamentar aplicável à petição em questão, definido na resolução que estabelece a classificação de riscos e os prazos para resposta aos requerimentos de atos públicos de liberação de responsabilidade da Anvisa, conforme o disposto no caput do art. 3º e art. 10 do Decreto nº 10.178, de 18 de dezembro de 2019. (INCLUIRIA: “E SUAS ATUALIZAÇÕES”).</t>
  </si>
  <si>
    <t>Manter a Resolução com mesma nomenclatura para sinônimos: "estabelecimento" não está sendo usado até aqui, mas sim a palavra "empresa". Demais sugestões e comentários em caixa alta na proposta de alteração para avaliação dos revisores das contribuições à consulta pública).</t>
  </si>
  <si>
    <t>A proposta de alteração do caput não se aplica, pois a concessão de CBPA é para cada estabelecimento, não por empresa. No caso da proposta de alteração no parágrafo segundo, caso a empresa cancele a inspeção, ela passará a se enquadrar no inciso II do parágrado anterior.</t>
  </si>
  <si>
    <t>Art. 65. A concessão de Certificação de Boas Práticas de Armazenagem em Armazéns Alfandegados condiciona-se à existência de parecer técnico da área competente, que ateste que o estabelecimento atende aos requisitos técnicos de Boas Práticas de Armazenagem, e ao exercício do direito de contraditório e ampla defesa pelo Interessado.
§ 3º A decisão quanto à Certificação de que trata o caput deve ser formalizada dentro do prazo regulamentar aplicável à petição em questão, definido na resolução que estabelece a classificação de riscos e os prazos para resposta aos requerimentos de atos públicos de liberação de responsabilidade da Anvisa, conforme o disposto no caput do art. 3º e art. 10 do Decreto nº 10.178, de 18 de dezembro de 2019, assegurado o prazo de 30 (trinta) dias para recurso contra indeferimento ou para resposta para atendimento de notificação de exigência pela Agência.</t>
  </si>
  <si>
    <t>Justificativa do caput do art. 65: A ATP propõe a estipulação de  direito de defesa do interessado antes de eventual deliberação acerca da Certificação mencionada, conforme art. 2º, parágrafo único, inc. X, art. 27, parágrafo único e art. 38 da Lei 9784/1999. 
Justificativa do § 3º: A ATP propõe a estipulação de direito a recurso em caso de indeferimento e a previsão de notificação de exigência, com vistas a assegurar economia processual, segurança jurídica e direito de defesa do interessado na Certificação mencionada. Com vistas a evitar a proliferação de pedidos de Certificação, o aperfeiçoamento permite (i.) a abertura de prazo para correção dos vícios sanáveis elencados no art. 65, §1º por meio de notificação de exigência (ex. apresentação de documentos complementares para indeferimento na hipótese do inc. IV) e, (ii.) o direito a recurso, assegurando ampla defesa e contraditório.</t>
  </si>
  <si>
    <t>Proposta de alteração do caput: O direito de contraditório e ampla defesa existe após o ato da Anvisa, não antes. Desse modo, não cabe alteração do texto. Proposta de alteração do art.3º: O prazo para cumprimento de exigencia e o prazo para protocolar recurso estão previstos na RDC nº 204/05 e na Lei nº 9784, respectivamente.</t>
  </si>
  <si>
    <t xml:space="preserve">Art. 67 </t>
  </si>
  <si>
    <t>Art. 67. Uma vez iniciado o processo de análise da petição de Certificação, o que configura exercício do poder de polícia pela Anvisa, não serão admitidos pedidos de reaproveitamento dA taxa para outros fins.</t>
  </si>
  <si>
    <t>a taxa é específica, por isso alteraria "de taxa" para "da" taxa.</t>
  </si>
  <si>
    <t xml:space="preserve">Art. 69 </t>
  </si>
  <si>
    <t>Art. 69. A Certificação de Boas Práticas de Armazenagem em Armazéns Alfandegados será cancelada, a qualquer tempo, sempre que existir parecer técnico que ateste que A EMPRESA não atende aos requisitos técnicos de Boas Práticas de Armazenagem necessários à importação E ARMAZENAGEM do bem ou produto.</t>
  </si>
  <si>
    <t>MANTER O USO DA PALAVRA “EMPRESA”, CONFORME UTILIZADO NO INÍCIO DO DOCUMENTO (ou usar a palavra "estabelecimento", de forma a harmonizar a nomenclatura); 
A empresa deve atender aos requisitos técnicos de armazenagem também, e não aos requisitos de importação.</t>
  </si>
  <si>
    <t>O texto foi alterado para melhorar o entendimento. No entanto, a proposta de alteração para o termo "empresa" não se aplica, pois a concessão de CBPA é para cada estabelecimento, não por empresa.</t>
  </si>
  <si>
    <t>Art. 69. A Certificação de Boas Práticas de Armazenagem em Armazéns Alfandegados será cancelada, após o exercício do direito de contraditório e ampla defesa pelo Interessado, sempre que existir parecer técnico que ateste que o estabelecimento não atende aos requisitos técnicos de Boas Práticas de Armazenagem necessários à importação do bem ou produto por decisão irrecorrível e definitiva, após trânsito em julgado.</t>
  </si>
  <si>
    <t>A ATP parabeniza a Agência pela discussão e atualização do tema e propõe uma alteração pontual no dispositivo: a modificação visa indicar que o cancelamento da Certificação atenderá aos princípios do contraditório e ampla defesa, conforme estabelecido pelo Art. 2º e seguintes da Lei nº 9.784/99. Adicionalmente, propõe-se que a adoção de tal medida seja realizada por meio de decisão definitiva, quando esgotado prazo para recurso sem que esse tenha sido interposto ou quando a decisão não for recorrível, declarando-se o trânsito em julgado.</t>
  </si>
  <si>
    <t>O direito de contraditório e ampla defesa só existe após o ato administrativo.</t>
  </si>
  <si>
    <t>Art. 73 </t>
  </si>
  <si>
    <t>ALTERAR A ORDEM DOS ARTIGOS: ENTENDO QUE O TEXTO DO ART 75 DEVERIA VIR ANTES DO ART 74.</t>
  </si>
  <si>
    <t>O texto da CP foi publicado com erros nos artigos 73 e 74 e já foram corrigidos.</t>
  </si>
  <si>
    <t>Art. 74 </t>
  </si>
  <si>
    <t>QUANTO AO Art. 74, SUGIRO: A ausência de manifestação, disposta no art. 75, enseja a publicação pela área técnica da renovação automática do Certificado até a data de vencimento do Certificado vigente...
§ 2º Para fins do disposto no caput e ressalvados os casos PREVISTOS NO §1º deste artigo, considera-se ausência de manifestação DA AUTORIDADE SANITÁRIA qualquer situação da petição de Certificação de Boas Práticas que não SEJA SUJEITA À publicação do deferimento ou indeferimento em Diário Oficial da União até a data do vencimento do Certificado vigente.</t>
  </si>
  <si>
    <t>Não entendi a expressão "determine" no contexto do §2º; 
Não entendi por que publicar um novo Certificado até a data vigente do anterior, pois o anterior ainda estaria vigente de qualquer forma. 
NO MAIS, NÃO ENTENDI O RESTANTE DO ARTIGO E DOS PARÁGRAFOS.</t>
  </si>
  <si>
    <t>A publicação até a data vigente seria para evitar que a empresa fique sem certificação por não cumprimento de prazo da parte da Anvisa. As demais propostas foram aceitas.</t>
  </si>
  <si>
    <t>Art. 75 </t>
  </si>
  <si>
    <t>"Art. 75. As petições de Certificação de Boas Práticas de Armazenagem em Armazéns Alfandegados protocoladas antes da data de vigência desta Resolução serão analisadas conforme disposto nesta Resolução" ... não deveria ser "As petições de Certificação de Boas Práticas de Armazenagem em Armazéns Alfandegados protocoladas APÓS A PUBLICAÇÃO E antes da data de vigência desta Resolução serão analisadas conforme disposto nesta Resolução". 
O QUE FOI PETICIONADO ANTES DA PUBLICAÇÃO NÃO DERIA SER ANALISADO PELOS PARÂMETROS QUE AINDA NEM TINHA SIDO PUBLICADOS...</t>
  </si>
  <si>
    <t>O art. 76 não tem §2º.</t>
  </si>
  <si>
    <t>Nesse caso, o que rege a análise é a vigência da norma. Independente da data do protocolo, a análise das petições irão seguir esta resolução.</t>
  </si>
  <si>
    <t>Art. 76 </t>
  </si>
  <si>
    <t>Art. 76. Será divulgada informação na página eletrônica da Anvisa referente à situação das empresas quanto à Certificação de Boas Práticas e ao embasamento legal que motivou A CONCESSÃO DA Certificação de Boas Práticas de Armazenagem em Armazéns Alfandegados.</t>
  </si>
  <si>
    <t>ALTERAÇÃO DA REDAÇÃO PARA TEXTO MAIS FORMAL E EM LIGUAGEM SEMELHANTE ÀS DE OUTRAS NORMAS DA ANVISA.
Acredito que a expressão "decisão final" é redundante, pois a decisão é o posicionamento final.</t>
  </si>
  <si>
    <t>Texto foi retirao para evitar confusão de entendimento.</t>
  </si>
  <si>
    <t>Art. 77 </t>
  </si>
  <si>
    <t>Art. 77. Os dispositivos da presente norma serão considerados descumpridos para fins de enquadramento como infração sanitária, nos termos da Lei 6.437/77 (E SUAS ATUALIZAÇÕES), quando, após investigação, forem comprovadas autoria e materialidade da infração e a conduta justificar a adoção de providência administrativa sancionatória.
Parágrafo único. Situações que, dada sua natureza, não envolvam alto risco sanitário ou sejam passíveis de correções simples e implementadas de maneira rápida e imediata pelo regulado, poderão ser tratadas por meio de notificação SANITÁRIA, a critério da autoridade sanitária competente.</t>
  </si>
  <si>
    <t>O TERMO “NOTIFICAÇÃO DE EXIGÊNCIA” NÃO É COMUMENTE UTILIZADO, VISTO QUE O NOME DO TERMO UTILIZADO É “NOTIFICAÇÃO SANITÁRIA”; POR SUA VEZ, A NOTIFICAÇÃO CONTÉM AS EXIGÊNCIAS EM SI. 
Inserir a possibilidade de alterações na Lei 6437/77.
Comentário: algumas infrações, tais como aquelas que implicam na "AUSÊNCIA" de documento ou sistema ou outro qualquer, é mais complicado de o fiscal conseguir a materialidade, visto a dificuldade de se comprovar a ausência (mais fácil comprovar (dar materialidade) no caso de presença. Este Art. vai contra a fé pública dos servidores. Acredito que esse Artigo, especialmente o parágrafo ÚNICO, poderão e serão utilizado com frequência pelas empresas nas suas defesas de AIS, DIFICULTANDO A MANUTENÇÃO DO AIS E A MANIFESTAÇÃO DO SERVIDOR AUTUANTE FRENTE AOS ARGUMENTOS DA EMPRESA.</t>
  </si>
  <si>
    <t>O texto foi alterado para facilitar entendimento.</t>
  </si>
  <si>
    <t>Art. 77. Os dispositivos da presente norma serão considerados descumpridos para fins de enquadramento como infração sanitária, nos termos da Lei nº 6.437/1977, quando, após investigação, contraditório e ampla defesa, forem comprovadas autoria e materialidade da infração e a conduta justificar a adoção de providência administrativa sancionatória, em decisão definitiva, após trânsito em julgado.</t>
  </si>
  <si>
    <t>A modificação visa simplesmente indicar que a aplicação de medidas sancionatórias seguirá os princípios do contraditório e ampla defesa, conforme estabelecido pelo Art. 2º e seguintes da Lei nº 9.784/99. Adicionalmente, indica-se que a adoção de medida sancionadora requer a estipulação da sanção por meio de decisão definitiva, quando esgotado prazo para recurso sem que esse tenha sido interposto ou quando a decisão não for recorrível, declarando-se o trânsito em julgado.</t>
  </si>
  <si>
    <t>Este texto está harmonizado com outras normas da Anvisa.</t>
  </si>
  <si>
    <t>Art. 78 </t>
  </si>
  <si>
    <t>Ressalto que há dois "anexo III" na Resolução de Diretoria Colegiada - RDC nº 346/2002.</t>
  </si>
  <si>
    <t>Há dois "anexo III" na Resolução de Diretoria Colegiada - RDC nº 346/2002.</t>
  </si>
  <si>
    <t>O outro anexo III é dentro do anexo II. Estamos revogando todo o anexo III.</t>
  </si>
  <si>
    <t>Art. 79 </t>
  </si>
  <si>
    <t>Nesse caso, verificar o Art. 75: 
“Art. 75. As petições de Certificação de Boas Práticas de Armazenagem em Armazéns Alfandegados protocoladas antes da data de vigência desta Resolução serão analisadas conforme disposto nesta Resolução, contanto que a análise não tenha sido iniciada”. 
Sugestão: 
Art. 75. As petições de Certificação de Boas Práticas de Armazenagem em Armazéns Alfandegados protocoladas após a publicação e antes da data de vigência desta Resolução serão analisadas conforme disposto nesta Resolução.</t>
  </si>
  <si>
    <t>Ficou confuso o Art. 75 e o prazo para vigência da presente Resolução – parecem incompatíveis, considerando que pode haver petições protocoladas antes da publicação desta resolução, as quais entendo que não devem ser analisadas conforme disposto nesta Resolução.</t>
  </si>
  <si>
    <t>Sem propostas.</t>
  </si>
  <si>
    <t>De acordo com a orientação da agência, o CBPA não é obrigatório, podendo ser solicitado pela empresa de forma complementar. Solicitamos esclarecimento sobre a possibilidade de alteração desse requisito e, caso haja uma mudança, gostaríamos de saber se o prazo para adequação ao novo requisito será de 180 dias, conforme estipulado no Art. 79</t>
  </si>
  <si>
    <t>Não há previsão de alteração da exigibilidade de CBPA para armazéns alfandegados.</t>
  </si>
  <si>
    <t>Data de envio</t>
  </si>
  <si>
    <t>ID da resposta</t>
  </si>
  <si>
    <t>Nome dos Respondentes</t>
  </si>
  <si>
    <t>Qual a origem da sua contribuição?</t>
  </si>
  <si>
    <t>Em qual unidade da federação?</t>
  </si>
  <si>
    <t>A sua contribuição será feita em nome de uma pessoa física ou uma pessoa jurídica?</t>
  </si>
  <si>
    <t>Nome da instituição:</t>
  </si>
  <si>
    <t>Qual o CNPJ da instituição que você representa?</t>
  </si>
  <si>
    <t>Qual é o seu segmento?</t>
  </si>
  <si>
    <t>Qual é o seu segmento? [Outros]</t>
  </si>
  <si>
    <t>O órgão pertence a qual esfera da Federação?</t>
  </si>
  <si>
    <t>Em qual desses segmentos você se identifica como setor regulado?</t>
  </si>
  <si>
    <t>Qual é o seu segmento? [Outros]2</t>
  </si>
  <si>
    <t>Qual a sua profissão?</t>
  </si>
  <si>
    <t>Você é a favor desta proposta de norma?</t>
  </si>
  <si>
    <t xml:space="preserve">Se desejar, detalhe sua opinião:  Atenção: este espaço serve para o participante comentar, do ponto de vista particular, a proposta normativa que está em consulta pública. Por se tratar de comentários de cunho pessoal, sem argumentação ou evidências, não </t>
  </si>
  <si>
    <t>Art. 1º - Proposta de alteração:</t>
  </si>
  <si>
    <t>Art. 1º - Justificativa/comentários:</t>
  </si>
  <si>
    <t>Art. 3º - Proposta de alteração:</t>
  </si>
  <si>
    <t>Art. 3º - Justificativa/comentários:</t>
  </si>
  <si>
    <t>Art. 4º - Proposta de alteração:</t>
  </si>
  <si>
    <t>Art. 4º - Justificativa/comentários:</t>
  </si>
  <si>
    <t>Art. 5º - Proposta de alteração:</t>
  </si>
  <si>
    <t>Art. 5º - Justificativa/comentários:</t>
  </si>
  <si>
    <t>Art. 6º - Proposta de alteração:</t>
  </si>
  <si>
    <t>Art. 6º - Justificativa/comentários:</t>
  </si>
  <si>
    <t>Art. 7º - Proposta de alteração:</t>
  </si>
  <si>
    <t>Art. 7º - Justificativa/comentários:</t>
  </si>
  <si>
    <t>Art. 8º - Proposta de alteração:</t>
  </si>
  <si>
    <t>Art. 8º - Justificativa/comentários:</t>
  </si>
  <si>
    <t>Art. 10 - Proposta de alteração:</t>
  </si>
  <si>
    <t>Art. 10 - Justificativa/comentários:</t>
  </si>
  <si>
    <t>Art. 11 - Proposta de alteração:</t>
  </si>
  <si>
    <t>Art. 11 - Justificativa/comentários:</t>
  </si>
  <si>
    <t>Art. 12 - Proposta de alteração:</t>
  </si>
  <si>
    <t>Art. 12 - Justificativa/comentários:</t>
  </si>
  <si>
    <t>Art. 13 - Proposta de alteração:</t>
  </si>
  <si>
    <t>Art. 13 - Justificativa/comentários:</t>
  </si>
  <si>
    <t>Art. 14 - Proposta de alteração:</t>
  </si>
  <si>
    <t>Art. 14 - Justificativa/comentários:</t>
  </si>
  <si>
    <t>Art. 16 - Proposta de alteração:</t>
  </si>
  <si>
    <t>Art. 16 - Justificativa/comentários:</t>
  </si>
  <si>
    <t>Art. 17 - Proposta de alteração:</t>
  </si>
  <si>
    <t>Art. 17 - Justificativa/comentários:</t>
  </si>
  <si>
    <t>Art. 18 - Proposta de alteração:</t>
  </si>
  <si>
    <t>Art. 18 - Justificativa/comentários:</t>
  </si>
  <si>
    <t>Art. 19 - Proposta de alteração:</t>
  </si>
  <si>
    <t>Art. 19 - Justificativa/comentários:</t>
  </si>
  <si>
    <t>Art. 21 - Proposta de alteração:</t>
  </si>
  <si>
    <t>Art. 21 - Justificativa/comentários:</t>
  </si>
  <si>
    <t>Art. 22 - Proposta de alteração:</t>
  </si>
  <si>
    <t>Art. 22 - Justificativa/comentários:</t>
  </si>
  <si>
    <t>Art. 24 - Proposta de alteração:</t>
  </si>
  <si>
    <t>Art. 24 - Justificativa/comentários:</t>
  </si>
  <si>
    <t>Art. 25 - Proposta de alteração:</t>
  </si>
  <si>
    <t>Art. 25 - Justificativa/comentários:</t>
  </si>
  <si>
    <t>Art. 26 - Proposta de alteração:</t>
  </si>
  <si>
    <t>Art. 26 - Justificativa/comentários:</t>
  </si>
  <si>
    <t>Art. 28 - Proposta de alteração:</t>
  </si>
  <si>
    <t>Art. 28 - Justificativa/comentários:</t>
  </si>
  <si>
    <t>Art. 30 - Proposta de alteração:</t>
  </si>
  <si>
    <t>Art. 30 - Justificativa/comentários:</t>
  </si>
  <si>
    <t>Art. 31 - Proposta de alteração:</t>
  </si>
  <si>
    <t>Art. 31 - Justificativa/comentários:</t>
  </si>
  <si>
    <t>Art. 32 - Proposta de alteração:</t>
  </si>
  <si>
    <t>Art. 32 - Justificativa/comentários:</t>
  </si>
  <si>
    <t>Art. 33 - Proposta de alteração:</t>
  </si>
  <si>
    <t>Art. 33 - Justificativa/comentários:</t>
  </si>
  <si>
    <t>Art. 34 - Proposta de alteração:</t>
  </si>
  <si>
    <t>Art. 34 - Justificativa/comentários:</t>
  </si>
  <si>
    <t>Art. 35 - Proposta de alteração:</t>
  </si>
  <si>
    <t>Art. 35 - Justificativa/comentários:</t>
  </si>
  <si>
    <t>Art. 36 - Proposta de alteração:</t>
  </si>
  <si>
    <t>Art. 36 - Justificativa/comentários:</t>
  </si>
  <si>
    <t>Art. 37 - Proposta de alteração:</t>
  </si>
  <si>
    <t>Art. 37 - Justificativa/comentários:</t>
  </si>
  <si>
    <t>Art. 38 - Proposta de alteração:</t>
  </si>
  <si>
    <t>Art. 38 - Justificativa/comentários:</t>
  </si>
  <si>
    <t>Art. 39 - Proposta de alteração:</t>
  </si>
  <si>
    <t>Art. 39 - Justificativa/comentários:</t>
  </si>
  <si>
    <t>Art. 40 - Proposta de alteração:</t>
  </si>
  <si>
    <t>Art. 40 - Justificativa/comentários:</t>
  </si>
  <si>
    <t>Art. 41 - Proposta de alteração:</t>
  </si>
  <si>
    <t>Art. 41 - Justificativa/comentários:</t>
  </si>
  <si>
    <t>Art. 42 - Proposta de alteração:</t>
  </si>
  <si>
    <t>Art. 42 - Justificativa/comentários:</t>
  </si>
  <si>
    <t>Art. 43 - Proposta de alteração:</t>
  </si>
  <si>
    <t>Art. 43 - Justificativa/comentários:</t>
  </si>
  <si>
    <t>Art. 45 - Proposta de alteração:</t>
  </si>
  <si>
    <t>Art. 45 - Justificativa/comentários:</t>
  </si>
  <si>
    <t>Art. 46 - Proposta de alteração:</t>
  </si>
  <si>
    <t>Art. 46 - Justificativa/comentários:</t>
  </si>
  <si>
    <t>Art. 47 - Proposta de alteração:</t>
  </si>
  <si>
    <t>Art. 47 - Justificativa/comentários:</t>
  </si>
  <si>
    <t>Art. 48 - Proposta de alteração:</t>
  </si>
  <si>
    <t>Art. 48 - Justificativa/comentários:</t>
  </si>
  <si>
    <t>Art. 50 - Proposta de alteração:</t>
  </si>
  <si>
    <t>Art. 50 - Justificativa/comentários:</t>
  </si>
  <si>
    <t>Art. 51 - Proposta de alteração:</t>
  </si>
  <si>
    <t>Art. 51 - Justificativa/comentários:</t>
  </si>
  <si>
    <t>Art. 52 - Proposta de alteração:</t>
  </si>
  <si>
    <t>Art. 52 - Justificativa/comentários:</t>
  </si>
  <si>
    <t>Art. 53 - Proposta de alteração:</t>
  </si>
  <si>
    <t>Art. 53 - Justificativa/comentários:</t>
  </si>
  <si>
    <t>Art. 54 - Proposta de alteração:</t>
  </si>
  <si>
    <t>Art. 54 - Justificativa/comentários:</t>
  </si>
  <si>
    <t>Art. 55 - Proposta de alteração:</t>
  </si>
  <si>
    <t>Art. 55 - Justificativa/comentários:</t>
  </si>
  <si>
    <t>Art. 56 - Proposta de alteração:</t>
  </si>
  <si>
    <t>Art. 56 - Justificativa/comentários:</t>
  </si>
  <si>
    <t>Art. 57 - Proposta de alteração:</t>
  </si>
  <si>
    <t>Art. 57 - Justificativa/comentários:</t>
  </si>
  <si>
    <t>Art. 58 - Proposta de alteração:</t>
  </si>
  <si>
    <t>Art. 58 - Justificativa/comentários:</t>
  </si>
  <si>
    <t>Art. 59 - Proposta de alteração:</t>
  </si>
  <si>
    <t>Art. 59 - Justificativa/comentários:</t>
  </si>
  <si>
    <t>Art. 61 - Proposta de alteração:</t>
  </si>
  <si>
    <t>Art. 61 - Justificativa/comentários:</t>
  </si>
  <si>
    <t>Art. 62 - Proposta de alteração:</t>
  </si>
  <si>
    <t>Art. 62 - Justificativa/comentários:</t>
  </si>
  <si>
    <t>Art. 63 - Proposta de alteração:</t>
  </si>
  <si>
    <t>Art. 63 - Justificativa/comentários:</t>
  </si>
  <si>
    <t>Art. 64 - Proposta de alteração:</t>
  </si>
  <si>
    <t>Art. 64 - Justificativa/comentários:</t>
  </si>
  <si>
    <t>Art. 65 - Proposta de alteração:</t>
  </si>
  <si>
    <t>Art. 65 - Justificativa/comentários:</t>
  </si>
  <si>
    <t>Art. 67 - Proposta de alteração:</t>
  </si>
  <si>
    <t>Art. 67 - Justificativa/comentários:</t>
  </si>
  <si>
    <t>Art. 69 - Proposta de alteração:</t>
  </si>
  <si>
    <t>Art. 69 - Justificativa/comentários:</t>
  </si>
  <si>
    <t>Art. 73 - Proposta de alteração:</t>
  </si>
  <si>
    <t>Art. 73 - Justificativa/comentários:</t>
  </si>
  <si>
    <t>Art. 74 - Proposta de alteração:</t>
  </si>
  <si>
    <t>Art. 74 - Justificativa/comentários:</t>
  </si>
  <si>
    <t>Art. 75 - Proposta de alteração:</t>
  </si>
  <si>
    <t>Art. 75 - Justificativa/comentários:</t>
  </si>
  <si>
    <t>Art. 76 - Proposta de alteração:</t>
  </si>
  <si>
    <t>Art. 76 - Justificativa/comentários:</t>
  </si>
  <si>
    <t>Art. 77 - Proposta de alteração:</t>
  </si>
  <si>
    <t>Art. 77 - Justificativa/comentários:</t>
  </si>
  <si>
    <t>Art. 78 - Proposta de alteração:</t>
  </si>
  <si>
    <t>Art. 78 - Justificativa/comentários:</t>
  </si>
  <si>
    <t>Art. 79 - Proposta de alteração:</t>
  </si>
  <si>
    <t>Art. 79 - Justificativa/comentários:</t>
  </si>
  <si>
    <t>Referências bibliográficas:</t>
  </si>
  <si>
    <t>Você considera que a proposta de norma possui impactos:</t>
  </si>
  <si>
    <t> Descreva aqui os impactos positivos:</t>
  </si>
  <si>
    <t>Descreva aqui os impactos negativos:</t>
  </si>
  <si>
    <t>2024-06-25 12:32:34</t>
  </si>
  <si>
    <t>Marcia Scariot</t>
  </si>
  <si>
    <t>Nacional</t>
  </si>
  <si>
    <t>Santa Catarina - SC</t>
  </si>
  <si>
    <t>Outros</t>
  </si>
  <si>
    <t>Servidora pública da Anvisa (PVPAF - VALE DO ITEJAÍ/SC)</t>
  </si>
  <si>
    <t>Sim</t>
  </si>
  <si>
    <t>A Resolução deve ser redigida de forma que na atuação dos fiscais sanitários/inspeção seja possível caracterizar quais dispositivos legais foram infringidos. Isso é importante tanto na redação das notificações, relatórios e AIS, inclusive pela autoridade julgadora em processos administrativos sanitários.</t>
  </si>
  <si>
    <t>Positivos</t>
  </si>
  <si>
    <t>Acredito que o controle sanitário em armazéns alfandegados conforme estabelecido tenha potencial para redução de riscos de comprometimento da qualidade e segurança dos produtos armazenados. O estabelecimento de requisitos importantes no tocante à qualidade e segurança dos bens e produtos durante todas as etapas do armazenamento em armazéns alfandegados é fundamental. Esta resolução aumenta a probabilidade de a autoridade sanitária detectar a ocorrência de desvios e traz base legal para autuar as empresas que descumprem as BPA.</t>
  </si>
  <si>
    <t>2024-06-27 12:58:25</t>
  </si>
  <si>
    <t>ZILLI ARMAZÉNS GERAIS S/A (TERCA) CNPJ 30.683.536/0001-10</t>
  </si>
  <si>
    <t>Espírito Santo - ES</t>
  </si>
  <si>
    <t>Pessoa Jurídica</t>
  </si>
  <si>
    <t>ZILLI ARMAZÉNS GERAIS S/A (TERCA)</t>
  </si>
  <si>
    <t>30.683.536/0001-10</t>
  </si>
  <si>
    <t>Outro</t>
  </si>
  <si>
    <t>Armazém e Logística Alfandegada e Geral</t>
  </si>
  <si>
    <t>administrador</t>
  </si>
  <si>
    <t>2024-07-31 10:53:46</t>
  </si>
  <si>
    <t>MAURÍCIO EDUARDO DE TOLEDO</t>
  </si>
  <si>
    <t>São Paulo - SP</t>
  </si>
  <si>
    <t>60.016.326/0001-39</t>
  </si>
  <si>
    <t>Setor regulado: empresa ou entidade representativa</t>
  </si>
  <si>
    <t>Entidade representativa do setor regulado</t>
  </si>
  <si>
    <t>- Esclarecimentos dos requisitos de Boas Práticas de Armazenagem na área de PAF.
- Definições de qualificação e validação para área de PAF.
- Organização do Sistema de Gestão da Qualidade (SGQ).</t>
  </si>
  <si>
    <t>2024-08-09 14:15:45</t>
  </si>
  <si>
    <t>ANGELICA GARUTI MARQUES</t>
  </si>
  <si>
    <t>01.450.951/0001-25</t>
  </si>
  <si>
    <t>Positivos e negativos</t>
  </si>
  <si>
    <t>Sob a perspectiva das empresas associadas à ABIMED (empresas detentoras do registro, importadores e distribuidores de produtos para a saúde), consideramos que a presente proposta traz uma série de benefícios significativos para o setor produtivo de produtos sob vigilância sanitária, pela promoção de um alinhamento essencial entre os requisitos aplicáveis a recintos alfandegados e os critérios de armazenamento já estabelecidos em normas vigentes pela Anvisa que assegura uma logística segura e eficiente, importante para garantir que todas as mercadorias sujeitas à vigilância sanitária sejam armazenadas em recintos alfandegados que atendem aos critérios de Boas Práticas de Armazenagem, incluindo às determinações mínimas para conformidade da operação de cadeia fria e harmonização dos processos de trabalho, assegurando assim, a qualidade, integridade e rastreabilidade dos produtos de interesse à saúde nesta etapa da cadeia de suprimentos.</t>
  </si>
  <si>
    <t>Considerando-se que as empresas associadas à ABIMED não são as empresas que necessitarão obter a certificação de que trata esta proposta de resolução, os impactos aqui relatados foram considerados pelo ponto de vista de armazéns alfandegados.
A minuta, como um todo, indica a necessidade da empresa armazenadora em manter instruções, procedimentos, áreas demarcadas, manuais e outras exigências que a empresa precisa implementar ou confirmar se já as cumpre integralmente.  						
A minuta indica, especialmente no Capítulo IV e V os requisitos necessários para as instalações e locais de armazenamento de produtos. Estes requisitos indicam a necessidade de separação e de áreas específicas para recebimento, armazenagem, inspeção, dentre outras. A empresa precisa implementar ou confirmar se já cumpre com todos os requisitos integralmente. Dadas as diversas atribuições, adequação de instalações, treinamentos e outros requisitos, pode haver a necessidade de ampliação e/ou treinamento dos funcionários de acordo com as exigências da nova RDC.</t>
  </si>
  <si>
    <t>2024-08-07 09:50:24</t>
  </si>
  <si>
    <t>RAFAEL SALLES CABREIRA</t>
  </si>
  <si>
    <t>Paraná - PR</t>
  </si>
  <si>
    <t>ADMINISTRAÇÃO DOS PORTOS DE PARANAGUÁ E ANTONINA</t>
  </si>
  <si>
    <t>79.621.439/0001-91</t>
  </si>
  <si>
    <t>Órgão ou entidade do poder público</t>
  </si>
  <si>
    <t>Estadual</t>
  </si>
  <si>
    <t>Análise e propostas:
O conteúdo passou a ser focado na Gestão da Qualidade, sendo as principais disposições sobre boas práticas afetas a Saúde, Segurança do Trabalho e Meio Ambiente (SSMA) aplicáveis aos Portos do Paraná aquelas constantes nos capítulos II e IV.
 Nesta abordagem de “Boas Práticas” (focada na Gestão da Qualidade na armazenagem de bens e produtos sujeitos à vigilância sanitária em Armazéns Alfandegados), aparentemente, entendemos que serão suprimidas regras outrora constantes na RDC nº 346/2002, possivelmente por serem regulamentadas em outras normas (ex. na RDC 072/2009), como quanto a:
Controle Sanitário de Resíduos Sólidos em Terminais Alfandegados de Uso Público (Seção XIII, Art. 26);
Potabilidade da Água Ofertada para Consumo Humano em Terminais Alfandegados de Uso Público (Seção XIV, Art. 27);
Controle de Vetores e Reservatórios de Doenças Transmissíveis e Animais Peçonhentos em Terminais Alfandegados de Uso Público (Seção XV, Art. 28);
Efluentes sanitários (Seção XVI,  Art. 29).
Proposta 1: É recomendável um artigo abordando tais obrigatoriedades (sobretudo quanto a controle de vetores/ reservatórios de doenças e animais peçonhentos) ou complementação no Art. 6º, no inciso XVII ou novo inciso (...seja implementado um programa de manejo de pragas... e de Vetores e Reservatórios de Doenças Transmissíveis e Animais Peçonhentos).
Exceto pelo Art. 24 do texto em Consulta Pública (requisitos a instalações; vide acima), não há outros mais claros quanto a higiene e limpeza, como atualmente consta na RDC nº 346/2002, Anexo I:
6. Instalações
6.1. Generalidades
6.1.4. As instalações devem ser mantidas em bom estado de conservação, higiene e limpeza. Deve ser assegurado que as operações de manutenção e reparo não representem qualquer risco à qualidade dos produtos.
Proposta 2: Em face a importância do controle sanitário, no âmbito da redução da disponibilidade de água e alimentos para vetores em áreas portuárias, principalmente aquelas que movimentam granéis sólidos vegetais, entendemos que é recomendável que tal texto da RDC nº 346/2002 seja mantido, a fim de garantir obrigatoriedades dos compromissos de higiene e limpeza dessas áreas.</t>
  </si>
  <si>
    <t>2024-08-06 15:25:44</t>
  </si>
  <si>
    <t>60.975.075/0001-10</t>
  </si>
  <si>
    <t>Conselho, sindicato ou associação de profissionais</t>
  </si>
  <si>
    <t>2024-08-07 10:52:09</t>
  </si>
  <si>
    <t>Luciana Petry</t>
  </si>
  <si>
    <t>Rio Grande do Sul - RS</t>
  </si>
  <si>
    <t>Multi Armazéns Ltda</t>
  </si>
  <si>
    <t>02.251.501/0001-76</t>
  </si>
  <si>
    <t>Empresa</t>
  </si>
  <si>
    <t>Acredito que a proposta é relevante. E por isso escrevo nossa contribuição pois há mais dois itens que não estão nessa consulta e que poderiam ser considerados:
1 - Etiquetagem dentro do Recinto Alfandegado: acreditamos que esse serviço possa ser realizado no RA, sem a necessidade de uma nova AFE. A ANVISA poderia definir  os requisitos mínimos necessários para que os RA possam fazer esse serviço.
2 -  Armazenagem de cargas em contêiner reefer: não há previsão legal que impeça este serviço. Novamente a ANVISA poderia definir  os requisitos mínimos necessários.</t>
  </si>
  <si>
    <t>Acredito que essa norma dará mais celeridade no processo como um todo.</t>
  </si>
  <si>
    <t>2024-08-08 10:15:44</t>
  </si>
  <si>
    <t>Rosana Mastellaro</t>
  </si>
  <si>
    <t>62.646.633.0001-29</t>
  </si>
  <si>
    <t>Aperfeiçoamento das ferramentas de verificação de boas práticas de armazenamento em portos, aeroportos e fronteiras.</t>
  </si>
  <si>
    <t>2024-08-09 10:49:16</t>
  </si>
  <si>
    <t>Fernanda Perego</t>
  </si>
  <si>
    <t>029663170001-02</t>
  </si>
  <si>
    <t>Os critérios estabelecidos deixam mais claros as diretrizes que o armazém alfandegário deve cumprir para atender os requisitos de qualidade e conservação de produtos.</t>
  </si>
  <si>
    <t>2024-08-09 10:49:48</t>
  </si>
  <si>
    <t>Fabiola Cappellari</t>
  </si>
  <si>
    <t>Auto Suture do Brasil Ltda</t>
  </si>
  <si>
    <t>01.645.409/0001-28</t>
  </si>
  <si>
    <t>2024-08-09 12:22:56</t>
  </si>
  <si>
    <t>Felipe Ricardo Frisoli</t>
  </si>
  <si>
    <t>Lachmann Terminais Ltda</t>
  </si>
  <si>
    <t>21.613.553/0001-90</t>
  </si>
  <si>
    <t>Tratam-se de sugestões genéricas, contribuindo com experiências específicas de empresa do setor regulado</t>
  </si>
  <si>
    <t>Disposição normativa citada no arquivo anexo</t>
  </si>
  <si>
    <t>A norma atualiza pontos e traz claridade , podendo trazer novidades conforme sugestões da categoria.</t>
  </si>
  <si>
    <t>2024-08-09 14:26:29</t>
  </si>
  <si>
    <t>Considerando-se que as empresas associadas à ABIMED não são as empresas que necessitarão obter a certificação de que trata esta proposta de resolução, os impactos aqui relatados foram considerados pelo ponto de vista de armazéns alfandegados.
A minuta, como um todo, indica a necessidade da empresa armazenadora em manter instruções, procedimentos, áreas demarcadas, manuais e outras exigências que a empresa precisa implementar ou confirmar se já as cumpre integralmente.  						
A minuta indica, especialmente no Capítulo IV e V os requisitos necessários para as instalações e locais de armazenamento de produtos. Estes requisitos indicam a necessidade de separação e de áreas específicas para recebimento, armazenagem, inspeção, dentre outras. A empresa precisa implementar ou confirmar se já cumpre com todos os requisitos integralmente.Dadas as diversas atribuições, adequação de instalações, treinamentos e outros requisitos, pode haver a necessidade de ampliação e/ou treinamento dos funcionários de acordo com as exigências da nova RDC.</t>
  </si>
  <si>
    <t>2024-08-09 15:29:03</t>
  </si>
  <si>
    <t>ROBERTO LOPES DOS SANTOS</t>
  </si>
  <si>
    <t>Rio de Janeiro - RJ</t>
  </si>
  <si>
    <t>ICTSI RIO BRASIL TERMINAL 1 S.A.</t>
  </si>
  <si>
    <t>02.373.517/0001-51</t>
  </si>
  <si>
    <t>Ref: OFÍCIO CIRCULAR Nº 1/2024/SEI/CFPAF/GGPAF/DIRE5/ANVISA
Processo nº 25351.938951/2019-12
Assunto: Consultas Públicas - Revisão das Normas RDC 345/2002, RDC 346/2002 e RDC 61/2004
Prezada Agência,
Em atendimento à Consulta Pública 1259/2024 que trata da Proposta de Resolução da Diretoria Colegiada que dispõe sobre as Boas Práticas de Armazenagem e Certificação de Boas Práticas de Armazenagem de bens e produtos sujeitos à vigilância sanitária em Armazéns Alfandegados, a Rio Brasil Terminal se manifesta conforme a seguir:
Após análise minuciosa do Relatório de análise de impacto regulatório sobre regularização de empresas prestadoras de serviços de interesse à saúde pública que atuam em PAF: Autorização de funcionamento de empresas e boas práticas de armazenagem entendemos que a Alternativa 3 que consiste em revogar a RDC nº 345/2002 e atualizar requisitos para concessão de AFE de empresas que importam por conta e ordem e para armazenadoras atenderá as necessidades da área portuária sem desabonar a manutenção das boas práticas de armazenagem.
Concordamos que atualmente muitas RDC’s são convergentes, gerando confusão e falta de clareza nos critérios de conformidade sanitária e dificuldade no atendimento das exigências regulatórias, principalmente o certificado de boas práticas. Além disso, a exigência quanto a necessidade de AFE para certas atividades gera excesso de burocracia, tendo em vista que não agregam maior controle sanitário, que é alcançado pelas fiscalizações sanitárias sistematizadas e constantes e não pela emissão da Autorização de Funcionamento.
Quanto aos critérios de conformidade sanitária entendemos que devem ser atualizados os requisitos para a concessão e manutenção da AFE em áreas de PAF, o que poderia ser através de RDC nº 430/2020, referente às Boas Práticas de Distribuição, Armazenagem e de Transporte de Medicamentos, a RDC nº 665/2022, referente às Boas Práticas de Fabricação de Produtos Médicos e Produtos para Diagnóstico de Uso In Vitro e a RDC nº 497/2021, que trata da Certificação de Boas Práticas de Fabricação e de Certificação de Boas Práticas de Distribuição e/ou Armazenagem. Entretanto, avaliando criticamente as principais alterações inseridas pela Minuta e que estão sob apreciação, que são:
a) a ampliação da validade do Certificado de BPA de 1 (um) para 4 (quatro) anos.
Concordamos, entretanto se faz necessário os critérios de certificação e renovação, além da determinação quanto a atividade, ao invés de especificar classes. Acreditamos que uma empresa comprometida com o controle sanitário e boas práticas é capaz de controlar todos os riscos da cadeia de forma global.
b) necessidade de: validação de sistemas informatizados; de sistema de alarme para produtos termolábeis; de qualificação de empresa contratadas.
Quanto a validação de sistemas informatizados entendemos que este item, preconizado pela Instrução Normativa – IN nº 43, de 21 de agosto de 2019, que dispõe sobre as Boas Práticas de Fabricação complementares aos sistemas computadorizados utilizados na fabricação de Medicamentos. Tendo como referência a norma citada, acreditamos que a validação de sistemas computadorizados é relevante quando há impacto direto sobre a qualidade do Produto ou sobre as informações do Produto relacionadas a qualidade. Desta forma, este tipo de validação se mostra eficiente e relevante em plantas de fabricação, pela sensibilidade do processo.
Entendemos que esta exigência poderia ser reavaliada, tendo em vista que os sistemas informatizados utilizados pelas áreas de PAF são específicos e não há histórico de fornecedores que atendam a este tipo de serviço. Desta forma, esta exigência poderia ser um entrave em nossas operações, diferente de sistemas aplicados na cadeia logística de operações portuárias.
Atenciosamente,
Roberto Lopes dos Santos</t>
  </si>
  <si>
    <t>Desburocratização com consequente agilização nos processos regulatórios com foco em gestão do risco sanitário; 
Possibilidade de contratação de fornecedores com melhores evidencias de cumprimento das normas sanitárias, contudo, sem a exigencia de possuir AFE; 
Atualização regulatória que abrange o PAF, harmonizando-a com as normas de BPA vigentes; 
Esclarecer o processo de obtenção do Certificado de Boas Práticas de Armazenagem e a ampliação da validade do Certificado de 1 (um) para 4 (quatro) anos.</t>
  </si>
  <si>
    <t>Se exigido, será um impacto negativo o requisito de validação dos sistemas computadorizados, tendo em vista que Portos utilizam-se de sistemas internacionais específicos que podem não atender a esta exigência. Acreditamos que a validação de sistemas computadorizados é relevante quando há impacto direto sobre a qualidade do Produto ou sobre as informações do Produto relacionadas a qualidade. Desta forma, este tipo de validação se mostra eficiente e relevante em plantas de fabricação, pela sensibilidade do processo.
Entendemos que esta exigência poderia ser reavaliada, tendo em vista que os sistemas informatizados utilizados pelas áreas de PAF são específicos e não há histórico de fornecedores que atendam a este tipo de serviço. Desta forma, esta exigência poderia ser um entrave em nossas operações, diferente de sistemas aplicados na cadeia logística de operações portuárias.</t>
  </si>
  <si>
    <t>2024-08-09 15:05:29</t>
  </si>
  <si>
    <t>Paula Paulozzi Villar</t>
  </si>
  <si>
    <t>Tenho outra opinião</t>
  </si>
  <si>
    <t>Atualmente as fontes de informações do Depositário de zona primária para recebimento e armazenamento de cargas de importação, são:
1. Manifesto da carga no sistema da RFB, considerando a implantação do CCT, essas informações migram automaticamente dos sistemas das empresas aéreas no caso da informação de MAWB, AWB e viagem, já as informações do HAWB são provenientes da transferência via serviços do sistema do agente de cargas. Isto posto, entendemos que o manifesto representa na integra as informações do conhecimento aéreo de transporte. Neste caso, os campos de preenchimento obrigatório, são os campos estabelecidos pela RFB, portanto, não necessariamente vão refletir a necessidade de condições de armazenamento, com relação a temperatura controlada, uma vez que, neste caso, ficará a critério do cliente, por meio do seu agente de cargas, informar em campo específico no sistema da RFB. 
2. Informação prévia proveniente do importador, que ocorre de acordo com o procedimento de cada Depositário. No caso de Viracopos, solicitamos ao importador ou alguém designado formalmente por ele, enviar ao aeroporto, informação prévia à chegada da carga, daqueles embarques que requeiram tratamento específico, por se enquadrar no grupo de mercadoria sob anuência da ANVISA. Isso porque o Depositário não tem acesso às informações detalhadas constantes da LI (Licença de Importação), impossibilitando o aeroporto identificar tais mercadorias, sem o auxílio do importador ou da ANVISA.
3. Informações das etiquetas constantes da embalagem da carga, que podem não ser confiáveis pois existe muita divergência, inclusive com o reaproveitamento de embalagens no processo de importação.
Basicamente a maioria dos depositários de zona primária, que tem um movimento significativo de importação, utilizam como base das informações para o tratamento da carga, o manifesto da carga pelo sistema da RFB, juntamente com a informação prestada pelo cliente através do processo de informação de chegada de carga sob vigilância sanitária, prevalecendo em caso de divergência entre as duas informações, aquela que veio diretamente ou por sua delegação, do importador.
A consideração feita com relação as informações constantes da embalagem, passa por um cenário onde por dia, o aeroporto de Viracopos, por exemplo,  recebe cerca de 4500 volumes de cargas de importação.
Quando o manifesto é feito no sistema, todo o processo operacional ocorre automaticamente, sem a interferência humana para definição de armazenagem na temperatura requerida. 
Se considerarmos o proposto na consulta em epígrafe, teremos as seguintes dificuldades de cumprimento:
1.	Verificar unitariamente cada volume procurando a etiqueta do produto que pode conter dados técnicos das cargas, mas que não necessariamente teriam as condições de armazenamento. Nesse contexto, os operadores atuantes nos processos de recebimento, não tem conhecimento técnico para entender qual procedimento adotar para cada mercadoria. Outra dificuldade é com relação a documentos como fatura, packing list, que não são de apresentação obrigatória ao depositário, então, não necessariamente estarão disponíveis para consulta. 
2.	Outro ponto relevante é que o tempo do processo de recebimento seria brutalmente impactado, pois a cada volume a ser recebido, o operador de recebimento teria que procurar qualquer tipo de informação para verificar se aquela determinada carga seria um produto que teoricamente estaria sujeito a vigilância sanitária.
3.	O terceiro ponto de dificuldade, seria com relação a segregação dessas eventuais cargas para dirimir dúvidas e questionamento aos importadores. Atualmente trabalhamos com cerca de 8.000 importadores por mês. Alguns recorrentes outros eventuais. Tratando de prestação de serviço público, não há contrato pré-estabelecido para ser celebrado antecipadamente a chegada de uma mercadoria, portanto, não necessariamente temos o acesso ao contato de todos os importadores do aeroporto, sobretudo, aquele contato específico que teria condições de fornecer as informações de condições de armazenamento da carga. 
Diante do exposto, nossa sugestão é atribuir ao importador ou seus prestadores de serviços, a responsabilidade de informar adequadamente o recinto, assim certificando que a responsabilidade de cumprimento dos processos conforme a RDC sejam atribuídas ao recinto para os casos em haja a informação adequada pelo manifesto e/ou pelo método estabelecido pelo aeroporto.</t>
  </si>
  <si>
    <t>Negativos</t>
  </si>
  <si>
    <t>Se considerarmos o proposto na consulta em epígrafe, teremos as seguintes dificuldades de cumprimento:
1.	Verificar unitariamente cada volume procurando a etiqueta do produto que pode conter dados técnicos das cargas, mas que não necessariamente teriam as condições de armazenamento. Nesse contexto, os operadores atuantes nos processos de recebimento, não tem conhecimento técnico para entender qual procedimento adotar para cada mercadoria. Outra dificuldade é com relação a documentos como fatura, packing list, que não são de apresentação obrigatória ao depositário, então, não necessariamente estarão disponíveis para consulta. 
2.	Outro ponto relevante é que o tempo do processo de recebimento seria brutalmente impactado, pois a cada volume a ser recebido, o operador de recebimento teria que procurar qualquer tipo de informação para verificar se aquela determinada carga seria um produto que teoricamente estaria sujeito a vigilância sanitária.
3.	O terceiro ponto de dificuldade, seria com relação a segregação dessas eventuais cargas para dirimir dúvidas e questionamento aos importadores. Atualmente trabalhamos com cerca de 8.000 importadores por mês. Alguns recorrentes outros eventuais. Tratando de prestação de serviço público, não há contrato preestabelecido para ser celebrado antecipadamente a chegada de uma mercadoria, portanto, não necessariamente temos o acesso ao contato de todos os importadores do aeroporto, sobretudo, aquele contato específico que teria condições de fornecer as informações de condições de armazenamento da carga. 
Diante do exposto, nossa sugestão é atribuir ao importador ou seus prestadores de serviços, a responsabilidade de informar adequadamente o recinto, assim certificando que a responsabilidade de cumprimento dos processos conforme a RDC sejam atribuídas ao recinto para os casos em haja a informação adequada pelo manifesto e/ou pelo método estabelecido pelo aeroporto.</t>
  </si>
  <si>
    <t>2024-08-09 16:23:48</t>
  </si>
  <si>
    <t>Karolina Morangoni Torres</t>
  </si>
  <si>
    <t>30.280.358/0001-86</t>
  </si>
  <si>
    <t>Sob a perspectiva de empresa detentora do registro, importadora e distribuidora de produtos para a saúde, consideramos que a presente proposta traz uma série de benefícios significativos para o setor produtivo de produtos sob vigilância sanitária, pela promoção de um alinhamento essencial entre os requisitos aplicáveis a recintos alfandegados e os critérios de armazenamento já estabelecidos em normas vigentes pela Anvisa que assegura uma logística segura e eficiente, importante para garantir que todas as mercadorias sujeitas à vigilância sanitária sejam armazenadas em recintos alfandegados que atendem aos critérios de Boas Práticas de Armazenagem, incluindo às determinações mínimas para conformidade da operação de cadeia fria e harmonização dos processos de trabalho, assegurando assim, a qualidade, integridade e rastreabilidade dos produtos de interesse à saúde nesta etapa da cadeia de suprimentos.</t>
  </si>
  <si>
    <t>2024-08-09 16:44:30</t>
  </si>
  <si>
    <t>Mariana Marques Cavalcanti</t>
  </si>
  <si>
    <t>01.449.930/0001-90</t>
  </si>
  <si>
    <t>No geral, entendemos que a proposta de texto traz uma atualização dos requisitos dispostos na RDC nº 346/2002, refletindo as mudanças e avanços ocorridos no setor desde a publicação da norma.</t>
  </si>
  <si>
    <t>O texto, traz terminologias diversas como por exemplo: empresa, empresa armazenadora, armazém alfandegado, entre outros. Sugerimos o alinhamento de todas as terminologias para armazém alfandegado, a fim de evitar dificuldades de entendimento.</t>
  </si>
  <si>
    <t>2024-08-09 17:25:06</t>
  </si>
  <si>
    <t>Mariana Sayuri Takakura</t>
  </si>
  <si>
    <t>00.029.372/0001-40</t>
  </si>
  <si>
    <t>2024-08-09 17:40:13</t>
  </si>
  <si>
    <t>Marcelo Alexandre Gianasi</t>
  </si>
  <si>
    <t>27.059.460/0001-41</t>
  </si>
  <si>
    <t>A norma atualiza uma Resolução de 2002.</t>
  </si>
  <si>
    <t>Alguns conceito estão indefinidos, conforme apontado nessas contribuições.</t>
  </si>
  <si>
    <t>2024-08-09 17:52:12</t>
  </si>
  <si>
    <t>Aline Cezar</t>
  </si>
  <si>
    <t>00029372000140</t>
  </si>
  <si>
    <t>Consideramos que a presente proposta traz uma série de benefícios significativos para o setor produtivo de produtos sob vigilância sanitária, pela promoção de um alinhamento essencial entre os requisitos aplicáveis a recintos alfandegados e os critérios de armazenamento já estabelecidos em normas vigentes pela Anvisa que assegura uma logística segura e eficiente, importante para garantir que todas as mercadorias sujeitas à vigilância sanitária sejam armazenadas em recintos alfandegados que atendem aos critérios de Boas Práticas de Armazenagem, incluindo às determinações mínimas para conformidade da operação de cadeia fria e harmonização dos processos de trabalho, assegurando assim, a qualidade, integridade e rastreabilidade dos produtos de interesse à saúde nesta etapa da cadeia de suprimentos.</t>
  </si>
  <si>
    <t>A minuta, como um todo, indica a necessidade da empresa armazenadora em manter instruções, procedimentos, áreas demarcadas, manuais e outras exigências que a empresa precisa implementar ou confirmar se já as cumpre integralmente.  						
A minuta indica, especialmente no Capítulo IV e V os requisitos necessários para as instalações e locais de armazenamento de produtos. Estes requisitos indicam a necessidade de separação e de áreas específicas para recebimento, armazenagem, inspeção, dentre outras. A empresa precisa implementar ou confirmar se já cumpre com todos os requisitos integralmente.Dadas as diversas atribuições, adequação de instalações, treinamentos e outros requisitos, pode haver a necessidade de ampliação e/ou treinamento dos funcionários de acordo com as exigências da nova RDC.</t>
  </si>
  <si>
    <t>2024-08-09 18:05:11</t>
  </si>
  <si>
    <t>André Pimentel Ferreira Leão</t>
  </si>
  <si>
    <t>15.578.569/0002-97</t>
  </si>
  <si>
    <t>2024-08-09 18:20:32</t>
  </si>
  <si>
    <t>Gustavo Neves Goularte</t>
  </si>
  <si>
    <t>Profissional de saúde</t>
  </si>
  <si>
    <t>2024-08-09 18:33:20</t>
  </si>
  <si>
    <t>Mariana Silveira de Menezes</t>
  </si>
  <si>
    <t>Distrito Federal - DF</t>
  </si>
  <si>
    <t>ABR - Aeroportos do Brasil</t>
  </si>
  <si>
    <t>19.152.593/0001-30</t>
  </si>
  <si>
    <t>Associação</t>
  </si>
  <si>
    <t>Advogada</t>
  </si>
  <si>
    <t>2024-08-09 20:09:13</t>
  </si>
  <si>
    <t>Stéfany de Oliveira Queiroz</t>
  </si>
  <si>
    <t>19.372.925/0001-91</t>
  </si>
  <si>
    <t xml:space="preserve">Principais aspectos relatados pelos participantes </t>
  </si>
  <si>
    <t>Nos descritivos abaixo foram destacados os principais comentários sobre a proposta normativa sendo alguns sintetizados. Esses comentários foram extraídos da aba "Contribuições por Pessoa" onde se encontram na sua forma original.</t>
  </si>
  <si>
    <t>Opiniões sobre a proposta normativa</t>
  </si>
  <si>
    <t>·      Vários participantes fizeram recomendações ou sugestões de alterações nos dispositivos da proposta normativa no campo destinado a coletar  a opinião sobre a proosta de norma. (Vide aba "Contribuições por pessoa", coluna P, destaque em cinza)</t>
  </si>
  <si>
    <t>"A Resolução deve ser redigida de forma que na atuação dos fiscais sanitários/inspeção seja possível caracterizar quais dispositivos legais foram infringidos. Isso é importante tanto na redação das notificações, relatórios e AIS, inclusive pela autoridade julgadora em processos administrativos sanitários."</t>
  </si>
  <si>
    <r>
      <rPr>
        <b/>
        <sz val="14"/>
        <color rgb="FF813365"/>
        <rFont val="Century Gothic"/>
      </rPr>
      <t>Proposta afetará POSITIVAMENTE</t>
    </r>
    <r>
      <rPr>
        <sz val="14"/>
        <color rgb="FF813365"/>
        <rFont val="Century Gothic"/>
      </rPr>
      <t xml:space="preserve"> </t>
    </r>
    <r>
      <rPr>
        <b/>
        <sz val="14"/>
        <color rgb="FF813365"/>
        <rFont val="Century Gothic"/>
      </rPr>
      <t>suas rotinas e atividades</t>
    </r>
  </si>
  <si>
    <t>"Acredito que o controle sanitário em armazéns alfandegados conforme estabelecido tenha potencial para redução de riscos de comprometimento da qualidade e segurança dos produtos armazenados. O estabelecimento de requisitos importantes no tocante à qualidade e segurança dos bens e produtos durante todas as etapas do armazenamento em armazéns alfandegados é fundamental. Esta resolução aumenta a probabilidade de a autoridade sanitária detectar a ocorrência de desvios e traz base legal para autuar as empresas que descumprem as BPA."</t>
  </si>
  <si>
    <t>"- Esclarecimentos dos requisitos de Boas Práticas de Armazenagem na área de PAF.
- Definições de qualificação e validação para área de PAF.
- Organização do Sistema de Gestão da Qualidade (SGQ)."</t>
  </si>
  <si>
    <t>"Acredito que essa norma dará mais celeridade no processo como um todo."</t>
  </si>
  <si>
    <t>"Aperfeiçoamento das ferramentas de verificação de boas práticas de armazenamento em portos, aeroportos e fronteiras."</t>
  </si>
  <si>
    <t>"Os critérios estabelecidos deixam mais claros as diretrizes que o armazém alfandegário deve cumprir para atender os requisitos de qualidade e conservação de produtos."</t>
  </si>
  <si>
    <t>"Desburocratização com consequente agilização nos processos regulatórios com foco em gestão do risco sanitário; 
Possibilidade de contratação de fornecedores com melhores evidencias de cumprimento das normas sanitárias, contudo, sem a exigencia de possuir AFE; 
Atualização regulatória que abrange o PAF, harmonizando-a com as normas de BPA vigentes; 
Esclarecer o processo de obtenção do Certificado de Boas Práticas de Armazenagem e a ampliação da validade do Certificado de 1 (um) para 4 (quatro) anos."</t>
  </si>
  <si>
    <t>"Sob a perspectiva de empresa detentora do registro, importadora e distribuidora de produtos para a saúde, consideramos que a presente proposta traz uma série de benefícios significativos para o setor produtivo de produtos sob vigilância sanitária, pela promoção de um alinhamento essencial entre os requisitos aplicáveis a recintos alfandegados e os critérios de armazenamento já estabelecidos em normas vigentes pela Anvisa que assegura uma logística segura e eficiente, importante para garantir que todas as mercadorias sujeitas à vigilância sanitária sejam armazenadas em recintos alfandegados que atendem aos critérios de Boas Práticas de Armazenagem, incluindo às determinações mínimas para conformidade da operação de cadeia fria e harmonização dos processos de trabalho, assegurando assim, a qualidade, integridade e rastreabilidade dos produtos de interesse à saúde nesta etapa da cadeia de suprimentos."</t>
  </si>
  <si>
    <t>Proposta afetará NEGATIVAMENTE suas rotinas e atividades</t>
  </si>
  <si>
    <t>·      Participantes fizeram recomendações ou sugestões de alterações nos dispositivos da proposta normativa no campo destinado a coletar  a opinião sobre a proosta de norma. (Vide aba "Contribuições por pessoa", coluna ER, destaque em cinza)</t>
  </si>
  <si>
    <r>
      <rPr>
        <sz val="10"/>
        <color rgb="FF1A4A5D"/>
        <rFont val="Century Gothic"/>
      </rPr>
      <t xml:space="preserve">... "Dadas as diversas atribuições, adequação de instalações, treinamentos e outros requisitos, pode haver a necessidade de ampliação e/ou treinamento dos funcionários de acordo com as exigências da nova RDC." </t>
    </r>
    <r>
      <rPr>
        <b/>
        <sz val="10"/>
        <color rgb="FF1A4A5D"/>
        <rFont val="Century Gothic"/>
      </rPr>
      <t>(Para visualizar a opinião completa, vide aba "Contribuições por pessoa", coluna ER, ID 1202)</t>
    </r>
  </si>
  <si>
    <t>"Se exigido, será um impacto negativo o requisito de validação dos sistemas computadorizados, tendo em vista que Portos utilizam-se de sistemas internacionais específicos que podem não atender a esta exigência. Acreditamos que a validação de sistemas computadorizados é relevante quando há impacto direto sobre a qualidade do Produto ou sobre as informações do Produto relacionadas a qualidade. Desta forma, este tipo de validação se mostra eficiente e relevante em plantas de fabricação, pela sensibilidade do processo.
Entendemos que esta exigência poderia ser reavaliada, tendo em vista que os sistemas informatizados utilizados pelas áreas de PAF são específicos e não há histórico de fornecedores que atendam a este tipo de serviço. Desta forma, esta exigência poderia ser um entrave em nossas operações, diferente de sistemas aplicados na cadeia logística de operações portuárias."</t>
  </si>
  <si>
    <t>"Se considerarmos o proposto na consulta em epígrafe, teremos as seguintes dificuldades de cumprimento:
1.	Verificar unitariamente cada volume procurando a etiqueta do produto que pode conter dados técnicos das cargas, mas que não necessariamente teriam as condições de armazenamento. Nesse contexto, os operadores atuantes nos processos de recebimento, não tem conhecimento técnico para entender qual procedimento adotar para cada mercadoria. Outra dificuldade é com relação a documentos como fatura, packing list, que não são de apresentação obrigatória ao depositário, então, não necessariamente estarão disponíveis para consulta. 
2.	Outro ponto relevante é que o tempo do processo de recebimento seria brutalmente impactado, pois a cada volume a ser recebido, o operador de recebimento teria que procurar qualquer tipo de informação para verificar se aquela determinada carga seria um produto que teoricamente estaria sujeito a vigilância sanitária.
3.	O terceiro ponto de dificuldade, seria com relação a segregação dessas eventuais cargas para dirimir dúvidas e questionamento aos importadores. Atualmente trabalhamos com cerca de 8.000 importadores por mês. Alguns recorrentes outros eventuais. Tratando de prestação de serviço público, não há contrato preestabelecido para ser celebrado antecipadamente a chegada de uma mercadoria, portanto, não necessariamente temos o acesso ao contato de todos os importadores do aeroporto, sobretudo, aquele contato específico que teria condições de fornecer as informações de condições de armazenamento da carga. 
Diante do exposto, nossa sugestão é atribuir ao importador ou seus prestadores de serviços, a responsabilidade de informar adequadamente o recinto, assim certificando que a responsabilidade de cumprimento dos processos conforme a RDC sejam atribuídas ao recinto para os casos em haja a informação adequada pelo manifesto e/ou pelo método estabelecido pelo aeroporto."</t>
  </si>
  <si>
    <t>"A minuta, como um todo, indica a necessidade da empresa armazenadora em manter instruções, procedimentos, áreas demarcadas, manuais e outras exigências que a empresa precisa implementar ou confirmar se já as cumpre integralmente.  						
A minuta indica, especialmente no Capítulo IV e V os requisitos necessários para as instalações e locais de armazenamento de produtos. Estes requisitos indicam a necessidade de separação e de áreas específicas para recebimento, armazenagem, inspeção, dentre outras. A empresa precisa implementar ou confirmar se já cumpre com todos os requisitos integralmente.Dadas as diversas atribuições, adequação de instalações, treinamentos e outros requisitos, pode haver a necessidade de ampliação e/ou treinamento dos funcionários de acordo com as exigências da nova RDC."</t>
  </si>
  <si>
    <t>Painel 1 - Perfil, Opinião e Percepção de Impactos - CP 775/2019</t>
  </si>
  <si>
    <t>Setor Regulado:</t>
  </si>
  <si>
    <t xml:space="preserve">
Você é a favor desta proposta de norma?</t>
  </si>
  <si>
    <t xml:space="preserve">
Percepção de Impactos</t>
  </si>
  <si>
    <t>Cenário 1 - Detalha a quantidade de fichas preenchidas por segmento de representação:</t>
  </si>
  <si>
    <t>Perfis dos participantes</t>
  </si>
  <si>
    <t>Nº</t>
  </si>
  <si>
    <t>Total Geral</t>
  </si>
  <si>
    <t>Cenário 2 - Aponta o nível de aceitação da proposta normativa entre os participantes:</t>
  </si>
  <si>
    <t>Voce é a favor da norma?</t>
  </si>
  <si>
    <t>Não responderam</t>
  </si>
  <si>
    <t>Cenário 3 - Apresenta o quanto os impactos da norma, sejam estes positivos ou negativos, afetam as rotinas e atividades dos participantes:</t>
  </si>
  <si>
    <t>A proposta de norma possui impactos?</t>
  </si>
  <si>
    <t>Cenário 4 - Organiza as contribuições de acordo com os dispositivos da norma:</t>
  </si>
  <si>
    <t>Cenário 5 - Análise quantitativa das contribuições</t>
  </si>
  <si>
    <t>Análise quantitativa das Contribuições</t>
  </si>
  <si>
    <t>%</t>
  </si>
  <si>
    <r>
      <rPr>
        <sz val="10"/>
        <color rgb="FF134163"/>
        <rFont val="Calibri"/>
      </rPr>
      <t xml:space="preserve">Válidas </t>
    </r>
    <r>
      <rPr>
        <b/>
        <sz val="10"/>
        <color rgb="FF134163"/>
        <rFont val="Calibri Light"/>
      </rPr>
      <t>não aceitas</t>
    </r>
  </si>
  <si>
    <r>
      <rPr>
        <sz val="10"/>
        <color rgb="FF134163"/>
        <rFont val="Calibri"/>
      </rPr>
      <t xml:space="preserve">Válidas </t>
    </r>
    <r>
      <rPr>
        <b/>
        <sz val="10"/>
        <color rgb="FF134163"/>
        <rFont val="Calibri Light"/>
      </rPr>
      <t>aceitas</t>
    </r>
    <r>
      <rPr>
        <sz val="10"/>
        <color rgb="FF134163"/>
        <rFont val="Calibri Light"/>
      </rPr>
      <t xml:space="preserve"> (Total ou Parcialmente)</t>
    </r>
  </si>
  <si>
    <r>
      <rPr>
        <sz val="10"/>
        <color rgb="FF134163"/>
        <rFont val="Calibri"/>
      </rPr>
      <t xml:space="preserve">Contribuições </t>
    </r>
    <r>
      <rPr>
        <b/>
        <sz val="10"/>
        <color rgb="FF134163"/>
        <rFont val="Calibri Light"/>
      </rPr>
      <t>inválidas</t>
    </r>
    <r>
      <rPr>
        <sz val="10"/>
        <color rgb="FF134163"/>
        <rFont val="Calibri Light"/>
      </rPr>
      <t xml:space="preserve"> (Fora do escopo, , sem clareza, dúvidas)</t>
    </r>
  </si>
  <si>
    <t>Legenda:</t>
  </si>
  <si>
    <r>
      <rPr>
        <b/>
        <sz val="9"/>
        <rFont val="Century Gothic"/>
      </rPr>
      <t xml:space="preserve">Contribuições válidas aceitas </t>
    </r>
    <r>
      <rPr>
        <sz val="9"/>
        <rFont val="Century Gothic"/>
      </rPr>
      <t>(Total ou Parcialmente)</t>
    </r>
    <r>
      <rPr>
        <b/>
        <sz val="9"/>
        <rFont val="Century Gothic"/>
      </rPr>
      <t>:</t>
    </r>
    <r>
      <rPr>
        <sz val="9"/>
        <rFont val="Century Gothic"/>
      </rPr>
      <t xml:space="preserve"> são aquelas que motivaram alguma alteração ou que foram em parte consideradas para alteração no texto final da proposta;</t>
    </r>
  </si>
  <si>
    <r>
      <rPr>
        <b/>
        <sz val="9"/>
        <rFont val="Century Gothic"/>
      </rPr>
      <t xml:space="preserve">Contribuições válidas não aceitas: </t>
    </r>
    <r>
      <rPr>
        <sz val="9"/>
        <rFont val="Century Gothic"/>
      </rPr>
      <t>são argumentos que não foram suficientes para ensejar alterações na minuta, conforme justificativa fornecida pela Anvisa;</t>
    </r>
  </si>
  <si>
    <t xml:space="preserve">Contribuições inválidas: </t>
  </si>
  <si>
    <r>
      <rPr>
        <b/>
        <sz val="9"/>
        <rFont val="Century Gothic"/>
      </rPr>
      <t xml:space="preserve">Fora do escopo: </t>
    </r>
    <r>
      <rPr>
        <sz val="9"/>
        <rFont val="Century Gothic"/>
      </rPr>
      <t>são contribuições que não se referiram ao objeto da consulta e as que estiverem em desacordo com as condições estabelecidas no ato publicado em DOU.</t>
    </r>
  </si>
  <si>
    <r>
      <rPr>
        <b/>
        <sz val="9"/>
        <rFont val="Century Gothic"/>
      </rPr>
      <t xml:space="preserve">Dúvidas dos participantes: </t>
    </r>
    <r>
      <rPr>
        <sz val="9"/>
        <rFont val="Century Gothic"/>
      </rPr>
      <t>são aquelas que trazem questões ou perguntas à Anvisa sobre a minuta proposta;</t>
    </r>
  </si>
  <si>
    <r>
      <rPr>
        <b/>
        <sz val="9"/>
        <rFont val="Century Gothic"/>
      </rPr>
      <t xml:space="preserve">Sem clareza textual: </t>
    </r>
    <r>
      <rPr>
        <sz val="9"/>
        <rFont val="Century Gothic"/>
      </rPr>
      <t>são contribuições cujo entendimento não é possível, em virtude de: falhas gramaticais; não apresentarem argumentações sobre o texto; apresentarem apenas manifestações gerais, como por exemplo:  “nada alterar”, “sim”, “discordo”, “concordo”; ou por conter apenas caracteres sem teor significativo, tais como: “-“ (caractere hífen), “@@@”;  ou semelhantes a esses. Casos que não exigem um posicionamento da Anvisa.</t>
    </r>
  </si>
  <si>
    <t>Sua contribuição será feita em nome de uma pessoa física ou uma pessoa jurídica?</t>
  </si>
  <si>
    <t>Qual desses segmentos você se identifica?</t>
  </si>
  <si>
    <t>Você considera que a proposta de norma possui impactos</t>
  </si>
  <si>
    <t>Onde você está?</t>
  </si>
  <si>
    <t>Dispositivos da Norma</t>
  </si>
  <si>
    <t xml:space="preserve">Ementa </t>
  </si>
  <si>
    <t xml:space="preserve">Art. 2º </t>
  </si>
  <si>
    <t xml:space="preserve">Art. 9º </t>
  </si>
  <si>
    <t>Art. 15 </t>
  </si>
  <si>
    <t>Art. 20 </t>
  </si>
  <si>
    <t>Art. 23 </t>
  </si>
  <si>
    <t>Art. 27 </t>
  </si>
  <si>
    <t>Art. 29 </t>
  </si>
  <si>
    <t>Art. 44 </t>
  </si>
  <si>
    <t xml:space="preserve">Art. 49 </t>
  </si>
  <si>
    <t xml:space="preserve">Art. 60 </t>
  </si>
  <si>
    <t xml:space="preserve">Art. 66 </t>
  </si>
  <si>
    <t xml:space="preserve">Art. 68 </t>
  </si>
  <si>
    <t xml:space="preserve">Art. 70 </t>
  </si>
  <si>
    <t>Art. 71 </t>
  </si>
  <si>
    <t>Art. 72 </t>
  </si>
  <si>
    <t>ORIGEM DA CONTRIBUIÇÃO</t>
  </si>
  <si>
    <t>Internacional</t>
  </si>
  <si>
    <t>PESSOA FÍSICA/PESSOA JURÍDICA</t>
  </si>
  <si>
    <t xml:space="preserve">  </t>
  </si>
  <si>
    <t>Pessoa física</t>
  </si>
  <si>
    <t>Pessoa jurídica</t>
  </si>
  <si>
    <t>SEGMENTOS</t>
  </si>
  <si>
    <t>Outro profissional</t>
  </si>
  <si>
    <t>Pesquisador</t>
  </si>
  <si>
    <t>Cidadão</t>
  </si>
  <si>
    <t>Órgão  público</t>
  </si>
  <si>
    <t>Entidade de defesa do consumidor</t>
  </si>
  <si>
    <t>Associação de profissionais</t>
  </si>
  <si>
    <t>Setor regulado</t>
  </si>
  <si>
    <t>CARACTERIZAÇÃO SETOR REGULADO</t>
  </si>
  <si>
    <t>OPINIÃO GERAL</t>
  </si>
  <si>
    <t>OPINIÃO POR SEGMENTO</t>
  </si>
  <si>
    <t>Entidade de defesa do consumidor ou associação de pacientes</t>
  </si>
  <si>
    <t>Cidadão ou consumidor</t>
  </si>
  <si>
    <t>Pesquisador ou membro da comunidade científica</t>
  </si>
  <si>
    <t>Outro profissional relacionado ao tema</t>
  </si>
  <si>
    <t>IMPACTO</t>
  </si>
  <si>
    <t xml:space="preserve"> </t>
  </si>
  <si>
    <t>Positivos e Negativos</t>
  </si>
  <si>
    <t>IMPACTOS POR SEGMENTO</t>
  </si>
  <si>
    <t>5.      Os principais impactos apresentados pelos 0 respondentes que afirmaram que a proposta afetará negativamente suas rotinas e atividades foram:</t>
  </si>
  <si>
    <t>5.      O impacto apresentado pelo respondente que afirmou que a proposta afetará negativamente sua rotina e atividades foi</t>
  </si>
  <si>
    <t>6.      Em contrapartida, os principais impactos apresentados pelos 0 respondentes que afirmaram que a proposta lhes afetará positivamente foram:</t>
  </si>
  <si>
    <t xml:space="preserve">6.      Em contrapartida, o impacto apresentado pelo respondente que afirmou que a proposta afetará positivamente sua rotina e atividades foi </t>
  </si>
  <si>
    <t>Não aceita</t>
  </si>
  <si>
    <t>Opinião dos participantes</t>
  </si>
  <si>
    <t>Inválida (Fora do escopo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</si>
</sst>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61">
    <font>
      <sz val="10"/>
      <color rgb="FF276F8B"/>
      <name val="Franklin Gothic Book"/>
      <scheme val="minor"/>
    </font>
    <font>
      <sz val="9"/>
      <color rgb="FF276F8B"/>
      <name val="Calibri"/>
    </font>
    <font>
      <sz val="10"/>
      <name val="Corbel"/>
    </font>
    <font>
      <sz val="10"/>
      <color rgb="FF276F8B"/>
      <name val="Corbel"/>
    </font>
    <font>
      <sz val="10"/>
      <name val="Calibri"/>
    </font>
    <font>
      <sz val="10"/>
      <name val="Corbel"/>
    </font>
    <font>
      <sz val="10"/>
      <name val="Calibri"/>
    </font>
    <font>
      <b/>
      <sz val="10"/>
      <name val="Libre Franklin"/>
    </font>
    <font>
      <sz val="9"/>
      <name val="Calibri"/>
    </font>
    <font>
      <sz val="9"/>
      <name val="Calibri"/>
    </font>
    <font>
      <sz val="9"/>
      <name val="Libre Franklin"/>
    </font>
    <font>
      <sz val="9"/>
      <name val="Libre Franklin"/>
    </font>
    <font>
      <b/>
      <sz val="14"/>
      <name val="Twentieth Century"/>
    </font>
    <font>
      <b/>
      <sz val="12"/>
      <name val="Twentieth Century"/>
    </font>
    <font>
      <b/>
      <sz val="14"/>
      <color rgb="FFF2F2F2"/>
      <name val="Twentieth Century"/>
    </font>
    <font>
      <sz val="9"/>
      <name val="Century Gothic"/>
    </font>
    <font>
      <sz val="10"/>
      <color rgb="FF276F8B"/>
      <name val="Century Gothic"/>
    </font>
    <font>
      <b/>
      <sz val="20"/>
      <color rgb="FF134163"/>
      <name val="Century Gothic"/>
    </font>
    <font>
      <sz val="18"/>
      <color rgb="FF276F8B"/>
      <name val="Corbel"/>
    </font>
    <font>
      <b/>
      <sz val="14"/>
      <color rgb="FF813365"/>
      <name val="Century Gothic"/>
    </font>
    <font>
      <sz val="18"/>
      <color rgb="FF813365"/>
      <name val="Century Gothic"/>
    </font>
    <font>
      <b/>
      <sz val="10"/>
      <color rgb="FF1A4A5D"/>
      <name val="Century Gothic"/>
    </font>
    <font>
      <sz val="10"/>
      <color rgb="FF1A4A5D"/>
      <name val="Century Gothic"/>
    </font>
    <font>
      <sz val="18"/>
      <color rgb="FF276F8B"/>
      <name val="Century Gothic"/>
    </font>
    <font>
      <sz val="11"/>
      <name val="Libre Franklin"/>
    </font>
    <font>
      <b/>
      <sz val="20"/>
      <name val="Quattrocento Sans"/>
    </font>
    <font>
      <sz val="10"/>
      <name val="Franklin Gothic Book"/>
    </font>
    <font>
      <sz val="11"/>
      <name val="Libre Franklin"/>
    </font>
    <font>
      <b/>
      <sz val="12"/>
      <color rgb="FFD8D8D8"/>
      <name val="Quattrocento Sans"/>
    </font>
    <font>
      <b/>
      <sz val="14"/>
      <color rgb="FFD8D8D8"/>
      <name val="Quattrocento Sans"/>
    </font>
    <font>
      <b/>
      <sz val="20"/>
      <color rgb="FFBFBFBF"/>
      <name val="Quattrocento Sans"/>
    </font>
    <font>
      <b/>
      <sz val="18"/>
      <color rgb="FFBFBFBF"/>
      <name val="Quattrocento Sans"/>
    </font>
    <font>
      <b/>
      <sz val="12"/>
      <name val="Quattrocento Sans"/>
    </font>
    <font>
      <b/>
      <sz val="13"/>
      <name val="Quattrocento Sans"/>
    </font>
    <font>
      <b/>
      <sz val="12"/>
      <name val="Libre Franklin"/>
    </font>
    <font>
      <sz val="12"/>
      <name val="Libre Franklin"/>
    </font>
    <font>
      <b/>
      <sz val="11"/>
      <name val="Quattrocento Sans"/>
    </font>
    <font>
      <b/>
      <sz val="14"/>
      <color rgb="FFBFBFBF"/>
      <name val="Quattrocento Sans"/>
    </font>
    <font>
      <b/>
      <sz val="11"/>
      <color rgb="FFD8D8D8"/>
      <name val="Quattrocento Sans"/>
    </font>
    <font>
      <b/>
      <sz val="11"/>
      <name val="Libre Franklin"/>
    </font>
    <font>
      <b/>
      <sz val="12"/>
      <name val="Libre Franklin"/>
    </font>
    <font>
      <b/>
      <sz val="12"/>
      <color rgb="FF276F8B"/>
      <name val="Century Gothic"/>
    </font>
    <font>
      <b/>
      <sz val="12"/>
      <color rgb="FF276F8B"/>
      <name val="Corbel"/>
    </font>
    <font>
      <sz val="10"/>
      <color rgb="FF3F3F3F"/>
      <name val="Calibri"/>
    </font>
    <font>
      <sz val="10"/>
      <color rgb="FF276F8B"/>
      <name val="Calibri"/>
    </font>
    <font>
      <b/>
      <sz val="10"/>
      <color rgb="FF276F8B"/>
      <name val="Corbel"/>
    </font>
    <font>
      <sz val="11"/>
      <color rgb="FF276F8B"/>
      <name val="Calibri"/>
    </font>
    <font>
      <sz val="11"/>
      <color rgb="FF276F8B"/>
      <name val="Corbel"/>
    </font>
    <font>
      <b/>
      <sz val="11"/>
      <name val="Calibri"/>
    </font>
    <font>
      <b/>
      <sz val="10"/>
      <name val="Calibri"/>
    </font>
    <font>
      <sz val="10"/>
      <color rgb="FF134163"/>
      <name val="Calibri"/>
    </font>
    <font>
      <sz val="10"/>
      <name val="Century Gothic"/>
    </font>
    <font>
      <sz val="12"/>
      <color rgb="FF276F8B"/>
      <name val="Century Gothic"/>
    </font>
    <font>
      <b/>
      <sz val="10"/>
      <color rgb="FF134163"/>
      <name val="Calibri"/>
    </font>
    <font>
      <b/>
      <sz val="10"/>
      <name val="Calibri"/>
    </font>
    <font>
      <b/>
      <sz val="10"/>
      <name val="Century Gothic"/>
    </font>
    <font>
      <b/>
      <sz val="9"/>
      <name val="Century Gothic"/>
    </font>
    <font>
      <sz val="11"/>
      <name val="Calibri"/>
    </font>
    <font>
      <sz val="14"/>
      <color rgb="FF813365"/>
      <name val="Century Gothic"/>
    </font>
    <font>
      <b/>
      <sz val="10"/>
      <color rgb="FF134163"/>
      <name val="Calibri Light"/>
    </font>
    <font>
      <sz val="10"/>
      <color rgb="FF134163"/>
      <name val="Calibri Light"/>
    </font>
  </fonts>
  <fills count="16">
    <fill>
      <patternFill patternType="none"/>
    </fill>
    <fill>
      <patternFill patternType="gray125"/>
    </fill>
    <fill>
      <patternFill patternType="solid">
        <fgColor rgb="FFC365A1"/>
        <bgColor rgb="FFC365A1"/>
      </patternFill>
    </fill>
    <fill>
      <patternFill patternType="solid">
        <fgColor rgb="FF134163"/>
        <bgColor rgb="FF134163"/>
      </patternFill>
    </fill>
    <fill>
      <patternFill patternType="solid">
        <fgColor rgb="FFD4D3DD"/>
        <bgColor rgb="FFD4D3DD"/>
      </patternFill>
    </fill>
    <fill>
      <patternFill patternType="solid">
        <fgColor rgb="FFF2F2F2"/>
        <bgColor rgb="FFF2F2F2"/>
      </patternFill>
    </fill>
    <fill>
      <patternFill patternType="solid">
        <fgColor rgb="FF398F98"/>
        <bgColor rgb="FF398F98"/>
      </patternFill>
    </fill>
    <fill>
      <patternFill patternType="solid">
        <fgColor rgb="FF813365"/>
        <bgColor rgb="FF813365"/>
      </patternFill>
    </fill>
    <fill>
      <patternFill patternType="solid">
        <fgColor rgb="FF316757"/>
        <bgColor rgb="FF316757"/>
      </patternFill>
    </fill>
    <fill>
      <patternFill patternType="solid">
        <fgColor rgb="FFD8D8D8"/>
        <bgColor rgb="FFD8D8D8"/>
      </patternFill>
    </fill>
    <fill>
      <patternFill patternType="solid">
        <fgColor rgb="FF85A5C1"/>
        <bgColor rgb="FF85A5C1"/>
      </patternFill>
    </fill>
    <fill>
      <patternFill patternType="solid">
        <fgColor rgb="FFD1E6F6"/>
        <bgColor rgb="FFD1E6F6"/>
      </patternFill>
    </fill>
    <fill>
      <patternFill patternType="solid">
        <fgColor rgb="FF578793"/>
        <bgColor rgb="FF578793"/>
      </patternFill>
    </fill>
    <fill>
      <patternFill patternType="solid">
        <fgColor rgb="FFE6EEF0"/>
        <bgColor rgb="FFE6EEF0"/>
      </patternFill>
    </fill>
    <fill>
      <patternFill patternType="solid">
        <fgColor rgb="FF276F8B"/>
        <bgColor rgb="FF276F8B"/>
      </patternFill>
    </fill>
    <fill>
      <patternFill patternType="solid">
        <fgColor rgb="FF4A9B82"/>
        <bgColor rgb="FF4A9B82"/>
      </patternFill>
    </fill>
  </fills>
  <borders count="4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diagonal/>
    </border>
    <border>
      <left style="medium">
        <color auto="1"/>
      </left>
      <right style="medium">
        <color auto="1"/>
      </right>
      <top style="medium">
        <color auto="1"/>
      </top>
      <bottom style="medium">
        <color auto="1"/>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top/>
      <bottom/>
      <diagonal/>
    </border>
    <border>
      <left/>
      <right style="double">
        <color rgb="FF000000"/>
      </right>
      <top/>
      <bottom/>
      <diagonal/>
    </border>
    <border>
      <left/>
      <right/>
      <top style="thin">
        <color rgb="FF000000"/>
      </top>
      <bottom style="double">
        <color rgb="FF000000"/>
      </bottom>
      <diagonal/>
    </border>
    <border>
      <left/>
      <right/>
      <top/>
      <bottom style="medium">
        <color rgb="FFD8D8D8"/>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ck">
        <color rgb="FF134163"/>
      </left>
      <right/>
      <top style="thick">
        <color rgb="FF134163"/>
      </top>
      <bottom/>
      <diagonal/>
    </border>
    <border>
      <left/>
      <right/>
      <top style="thick">
        <color rgb="FF134163"/>
      </top>
      <bottom/>
      <diagonal/>
    </border>
    <border>
      <left/>
      <right style="thick">
        <color rgb="FF134163"/>
      </right>
      <top style="thick">
        <color rgb="FF134163"/>
      </top>
      <bottom/>
      <diagonal/>
    </border>
    <border>
      <left style="thick">
        <color rgb="FF134163"/>
      </left>
      <right/>
      <top/>
      <bottom/>
      <diagonal/>
    </border>
    <border>
      <left/>
      <right style="thick">
        <color rgb="FF134163"/>
      </right>
      <top/>
      <bottom/>
      <diagonal/>
    </border>
    <border>
      <left/>
      <right style="thick">
        <color rgb="FF002060"/>
      </right>
      <top/>
      <bottom/>
      <diagonal/>
    </border>
    <border>
      <left style="thin">
        <color rgb="FF002060"/>
      </left>
      <right/>
      <top/>
      <bottom/>
      <diagonal/>
    </border>
    <border>
      <left style="medium">
        <color auto="1"/>
      </left>
      <right style="medium">
        <color auto="1"/>
      </right>
      <top/>
      <bottom/>
      <diagonal/>
    </border>
    <border>
      <left style="thick">
        <color rgb="FF134163"/>
      </left>
      <right/>
      <top/>
      <bottom style="thick">
        <color rgb="FF134163"/>
      </bottom>
      <diagonal/>
    </border>
    <border>
      <left/>
      <right/>
      <top/>
      <bottom style="thick">
        <color rgb="FF134163"/>
      </bottom>
      <diagonal/>
    </border>
    <border>
      <left/>
      <right style="thick">
        <color rgb="FF134163"/>
      </right>
      <top/>
      <bottom style="thick">
        <color rgb="FF134163"/>
      </bottom>
      <diagonal/>
    </border>
  </borders>
  <cellStyleXfs count="1">
    <xf numFmtId="0" fontId="0" fillId="0" borderId="0"/>
  </cellStyleXfs>
  <cellXfs count="194">
    <xf numFmtId="0" fontId="0" fillId="0" borderId="0" xfId="0"/>
    <xf numFmtId="0" fontId="1" fillId="0" borderId="0" xfId="0" applyFont="1"/>
    <xf numFmtId="0" fontId="2" fillId="0" borderId="0" xfId="0" applyFont="1" applyAlignment="1">
      <alignment horizontal="center" vertical="center" wrapText="1"/>
    </xf>
    <xf numFmtId="0" fontId="3" fillId="0" borderId="0" xfId="0" applyFont="1" applyAlignment="1">
      <alignment horizontal="center" vertical="center"/>
    </xf>
    <xf numFmtId="0" fontId="4" fillId="0" borderId="1" xfId="0" applyFont="1" applyBorder="1" applyAlignment="1">
      <alignment horizontal="center" vertical="center"/>
    </xf>
    <xf numFmtId="0" fontId="4" fillId="0" borderId="0" xfId="0" applyFont="1" applyAlignment="1">
      <alignment horizontal="center" vertical="center"/>
    </xf>
    <xf numFmtId="0" fontId="2" fillId="0" borderId="0" xfId="0" applyFont="1" applyAlignment="1">
      <alignment horizontal="center" vertical="center"/>
    </xf>
    <xf numFmtId="0" fontId="2" fillId="0" borderId="0" xfId="0" applyFont="1"/>
    <xf numFmtId="0" fontId="5" fillId="0" borderId="0" xfId="0" applyFont="1"/>
    <xf numFmtId="0" fontId="4" fillId="0" borderId="2" xfId="0" applyFont="1" applyBorder="1" applyAlignment="1">
      <alignment horizontal="center" vertical="center"/>
    </xf>
    <xf numFmtId="0" fontId="6" fillId="0" borderId="0" xfId="0" applyFont="1" applyAlignment="1">
      <alignment horizontal="center" vertical="center"/>
    </xf>
    <xf numFmtId="0" fontId="3" fillId="0" borderId="0" xfId="0" applyFont="1" applyAlignment="1">
      <alignment horizontal="center" wrapText="1"/>
    </xf>
    <xf numFmtId="9" fontId="3" fillId="0" borderId="0" xfId="0" applyNumberFormat="1" applyFont="1" applyAlignment="1">
      <alignment horizontal="center" vertical="center"/>
    </xf>
    <xf numFmtId="0" fontId="7" fillId="2" borderId="3" xfId="0" applyFont="1" applyFill="1" applyBorder="1" applyAlignment="1">
      <alignment horizontal="right" vertical="center"/>
    </xf>
    <xf numFmtId="9" fontId="3" fillId="2" borderId="3" xfId="0" applyNumberFormat="1" applyFont="1" applyFill="1" applyBorder="1" applyAlignment="1">
      <alignment horizontal="center" vertical="center"/>
    </xf>
    <xf numFmtId="0" fontId="8" fillId="0" borderId="1" xfId="0" applyFont="1" applyBorder="1" applyAlignment="1">
      <alignment horizontal="center" vertical="center" wrapText="1"/>
    </xf>
    <xf numFmtId="0" fontId="9" fillId="0" borderId="0" xfId="0" applyFont="1" applyAlignment="1">
      <alignment horizontal="center" vertical="center" wrapText="1"/>
    </xf>
    <xf numFmtId="9" fontId="10" fillId="0" borderId="0" xfId="0" applyNumberFormat="1" applyFont="1" applyAlignment="1">
      <alignment horizontal="center" vertical="center" wrapText="1"/>
    </xf>
    <xf numFmtId="0" fontId="11" fillId="0" borderId="0" xfId="0" applyFont="1" applyAlignment="1">
      <alignment wrapText="1"/>
    </xf>
    <xf numFmtId="0" fontId="12" fillId="3" borderId="3" xfId="0" applyFont="1" applyFill="1" applyBorder="1" applyAlignment="1">
      <alignment horizontal="center" vertical="center" wrapText="1"/>
    </xf>
    <xf numFmtId="0" fontId="12" fillId="3" borderId="3" xfId="0" applyFont="1" applyFill="1" applyBorder="1" applyAlignment="1">
      <alignment horizontal="center" vertical="center"/>
    </xf>
    <xf numFmtId="0" fontId="13" fillId="0" borderId="0" xfId="0" applyFont="1" applyAlignment="1">
      <alignment horizontal="center" vertical="center" wrapText="1"/>
    </xf>
    <xf numFmtId="0" fontId="12" fillId="0" borderId="3" xfId="0" applyFont="1" applyBorder="1" applyAlignment="1">
      <alignment horizontal="center" vertical="center" wrapText="1"/>
    </xf>
    <xf numFmtId="0" fontId="12" fillId="0" borderId="0" xfId="0" applyFont="1" applyAlignment="1">
      <alignment horizontal="center" vertical="center" wrapText="1"/>
    </xf>
    <xf numFmtId="0" fontId="5" fillId="0" borderId="0" xfId="0" applyFont="1" applyAlignment="1">
      <alignment horizontal="center" vertical="center"/>
    </xf>
    <xf numFmtId="0" fontId="1" fillId="0" borderId="0" xfId="0" applyFont="1" applyAlignment="1">
      <alignment wrapText="1"/>
    </xf>
    <xf numFmtId="1" fontId="1" fillId="0" borderId="4" xfId="0" applyNumberFormat="1" applyFont="1" applyBorder="1" applyAlignment="1">
      <alignment horizontal="center" vertical="center" wrapText="1"/>
    </xf>
    <xf numFmtId="0" fontId="1" fillId="0" borderId="4" xfId="0" applyFont="1" applyBorder="1" applyAlignment="1">
      <alignment horizontal="center" vertical="center" wrapText="1"/>
    </xf>
    <xf numFmtId="0" fontId="1" fillId="0" borderId="0" xfId="0" applyFont="1" applyAlignment="1">
      <alignment horizontal="left" vertical="center" wrapText="1"/>
    </xf>
    <xf numFmtId="0" fontId="1" fillId="0" borderId="4" xfId="0" applyFont="1" applyBorder="1" applyAlignment="1">
      <alignment horizontal="left" vertical="center" wrapText="1"/>
    </xf>
    <xf numFmtId="0" fontId="8" fillId="0" borderId="0" xfId="0" applyFont="1" applyAlignment="1">
      <alignment horizontal="center" vertical="center" wrapText="1"/>
    </xf>
    <xf numFmtId="0" fontId="8" fillId="0" borderId="0" xfId="0" applyFont="1" applyAlignment="1">
      <alignment wrapText="1"/>
    </xf>
    <xf numFmtId="0" fontId="8" fillId="0" borderId="0" xfId="0" applyFont="1" applyAlignment="1">
      <alignment horizontal="center" vertical="center"/>
    </xf>
    <xf numFmtId="0" fontId="9" fillId="0" borderId="0" xfId="0" applyFont="1"/>
    <xf numFmtId="0" fontId="1" fillId="0" borderId="0" xfId="0" applyFont="1" applyAlignment="1">
      <alignment horizontal="center" wrapText="1"/>
    </xf>
    <xf numFmtId="0" fontId="1" fillId="0" borderId="0" xfId="0" applyFont="1" applyAlignment="1">
      <alignment horizontal="center" vertical="center"/>
    </xf>
    <xf numFmtId="0" fontId="3" fillId="0" borderId="0" xfId="0" applyFont="1" applyAlignment="1">
      <alignment wrapText="1"/>
    </xf>
    <xf numFmtId="22" fontId="14" fillId="3" borderId="5" xfId="0" applyNumberFormat="1" applyFont="1" applyFill="1" applyBorder="1" applyAlignment="1">
      <alignment horizontal="center" vertical="center" wrapText="1"/>
    </xf>
    <xf numFmtId="0" fontId="14" fillId="3" borderId="6" xfId="0" applyFont="1" applyFill="1" applyBorder="1" applyAlignment="1">
      <alignment horizontal="center" vertical="center" wrapText="1"/>
    </xf>
    <xf numFmtId="1" fontId="15" fillId="0" borderId="7" xfId="0" applyNumberFormat="1" applyFont="1" applyBorder="1" applyAlignment="1">
      <alignment horizontal="center" vertical="center" wrapText="1"/>
    </xf>
    <xf numFmtId="0" fontId="15" fillId="0" borderId="1" xfId="0" applyFont="1" applyBorder="1" applyAlignment="1">
      <alignment horizontal="center" vertical="center" wrapText="1"/>
    </xf>
    <xf numFmtId="0" fontId="15" fillId="4" borderId="1" xfId="0" applyFont="1" applyFill="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6" fillId="0" borderId="0" xfId="0" applyFont="1" applyAlignment="1">
      <alignment wrapText="1"/>
    </xf>
    <xf numFmtId="0" fontId="16" fillId="0" borderId="10" xfId="0" applyFont="1" applyBorder="1" applyAlignment="1">
      <alignment wrapText="1"/>
    </xf>
    <xf numFmtId="0" fontId="16" fillId="0" borderId="11" xfId="0" applyFont="1" applyBorder="1" applyAlignment="1">
      <alignment wrapText="1"/>
    </xf>
    <xf numFmtId="0" fontId="3" fillId="0" borderId="12" xfId="0" applyFont="1" applyBorder="1" applyAlignment="1">
      <alignment wrapText="1"/>
    </xf>
    <xf numFmtId="0" fontId="16" fillId="0" borderId="13" xfId="0" applyFont="1" applyBorder="1" applyAlignment="1">
      <alignment wrapText="1"/>
    </xf>
    <xf numFmtId="0" fontId="17" fillId="0" borderId="0" xfId="0" applyFont="1" applyAlignment="1">
      <alignment horizontal="center" vertical="center" wrapText="1"/>
    </xf>
    <xf numFmtId="0" fontId="18" fillId="0" borderId="14" xfId="0" applyFont="1" applyBorder="1" applyAlignment="1">
      <alignment wrapText="1"/>
    </xf>
    <xf numFmtId="0" fontId="18" fillId="0" borderId="0" xfId="0" applyFont="1" applyAlignment="1">
      <alignment wrapText="1"/>
    </xf>
    <xf numFmtId="0" fontId="16" fillId="0" borderId="15" xfId="0" applyFont="1" applyBorder="1" applyAlignment="1">
      <alignment horizontal="center" wrapText="1"/>
    </xf>
    <xf numFmtId="0" fontId="3" fillId="0" borderId="14" xfId="0" applyFont="1" applyBorder="1" applyAlignment="1">
      <alignment wrapText="1"/>
    </xf>
    <xf numFmtId="0" fontId="16" fillId="0" borderId="0" xfId="0" applyFont="1" applyAlignment="1">
      <alignment horizontal="center" wrapText="1"/>
    </xf>
    <xf numFmtId="0" fontId="19" fillId="5" borderId="3" xfId="0" applyFont="1" applyFill="1" applyBorder="1" applyAlignment="1">
      <alignment vertical="top" wrapText="1"/>
    </xf>
    <xf numFmtId="0" fontId="20" fillId="0" borderId="13" xfId="0" applyFont="1" applyBorder="1" applyAlignment="1">
      <alignment horizontal="right" vertical="top" wrapText="1"/>
    </xf>
    <xf numFmtId="0" fontId="21" fillId="5" borderId="16" xfId="0" applyFont="1" applyFill="1" applyBorder="1" applyAlignment="1">
      <alignment horizontal="left" vertical="center" wrapText="1"/>
    </xf>
    <xf numFmtId="0" fontId="22" fillId="5" borderId="16" xfId="0" applyFont="1" applyFill="1" applyBorder="1" applyAlignment="1">
      <alignment horizontal="left" vertical="center" wrapText="1"/>
    </xf>
    <xf numFmtId="0" fontId="16" fillId="0" borderId="13" xfId="0" applyFont="1" applyBorder="1" applyAlignment="1">
      <alignment horizontal="right" wrapText="1"/>
    </xf>
    <xf numFmtId="0" fontId="16" fillId="0" borderId="3" xfId="0" applyFont="1" applyBorder="1" applyAlignment="1">
      <alignment wrapText="1"/>
    </xf>
    <xf numFmtId="0" fontId="23" fillId="0" borderId="13" xfId="0" applyFont="1" applyBorder="1" applyAlignment="1">
      <alignment horizontal="right" vertical="top" wrapText="1"/>
    </xf>
    <xf numFmtId="0" fontId="16" fillId="5" borderId="3" xfId="0" applyFont="1" applyFill="1" applyBorder="1" applyAlignment="1">
      <alignment wrapText="1"/>
    </xf>
    <xf numFmtId="0" fontId="16" fillId="0" borderId="17" xfId="0" applyFont="1" applyBorder="1" applyAlignment="1">
      <alignment wrapText="1"/>
    </xf>
    <xf numFmtId="0" fontId="16" fillId="0" borderId="18" xfId="0" applyFont="1" applyBorder="1" applyAlignment="1">
      <alignment wrapText="1"/>
    </xf>
    <xf numFmtId="0" fontId="3" fillId="0" borderId="19" xfId="0" applyFont="1" applyBorder="1" applyAlignment="1">
      <alignment wrapText="1"/>
    </xf>
    <xf numFmtId="0" fontId="24" fillId="0" borderId="0" xfId="0" applyFont="1"/>
    <xf numFmtId="0" fontId="27" fillId="7" borderId="3" xfId="0" applyFont="1" applyFill="1" applyBorder="1"/>
    <xf numFmtId="0" fontId="24" fillId="8" borderId="3" xfId="0" applyFont="1" applyFill="1" applyBorder="1"/>
    <xf numFmtId="0" fontId="24" fillId="3" borderId="3" xfId="0" applyFont="1" applyFill="1" applyBorder="1"/>
    <xf numFmtId="0" fontId="24" fillId="9" borderId="3" xfId="0" applyFont="1" applyFill="1" applyBorder="1"/>
    <xf numFmtId="0" fontId="28" fillId="9" borderId="3" xfId="0" applyFont="1" applyFill="1" applyBorder="1" applyAlignment="1">
      <alignment vertical="center" textRotation="90"/>
    </xf>
    <xf numFmtId="0" fontId="29" fillId="9" borderId="3" xfId="0" applyFont="1" applyFill="1" applyBorder="1" applyAlignment="1">
      <alignment vertical="center" textRotation="90"/>
    </xf>
    <xf numFmtId="0" fontId="32" fillId="9" borderId="3" xfId="0" applyFont="1" applyFill="1" applyBorder="1"/>
    <xf numFmtId="0" fontId="33" fillId="9" borderId="3" xfId="0" applyFont="1" applyFill="1" applyBorder="1"/>
    <xf numFmtId="3" fontId="32" fillId="9" borderId="3" xfId="0" applyNumberFormat="1" applyFont="1" applyFill="1" applyBorder="1"/>
    <xf numFmtId="0" fontId="34" fillId="9" borderId="3" xfId="0" applyFont="1" applyFill="1" applyBorder="1"/>
    <xf numFmtId="10" fontId="32" fillId="9" borderId="3" xfId="0" applyNumberFormat="1" applyFont="1" applyFill="1" applyBorder="1"/>
    <xf numFmtId="0" fontId="35" fillId="9" borderId="3" xfId="0" applyFont="1" applyFill="1" applyBorder="1" applyAlignment="1">
      <alignment vertical="center"/>
    </xf>
    <xf numFmtId="0" fontId="35" fillId="9" borderId="3" xfId="0" applyFont="1" applyFill="1" applyBorder="1" applyAlignment="1">
      <alignment vertical="top" wrapText="1"/>
    </xf>
    <xf numFmtId="10" fontId="36" fillId="9" borderId="3" xfId="0" applyNumberFormat="1" applyFont="1" applyFill="1" applyBorder="1"/>
    <xf numFmtId="0" fontId="24" fillId="9" borderId="3" xfId="0" applyFont="1" applyFill="1" applyBorder="1" applyAlignment="1">
      <alignment vertical="top"/>
    </xf>
    <xf numFmtId="0" fontId="27" fillId="7" borderId="3" xfId="0" applyFont="1" applyFill="1" applyBorder="1" applyAlignment="1">
      <alignment horizontal="center"/>
    </xf>
    <xf numFmtId="0" fontId="35" fillId="8" borderId="3" xfId="0" applyFont="1" applyFill="1" applyBorder="1"/>
    <xf numFmtId="0" fontId="29" fillId="11" borderId="3" xfId="0" applyFont="1" applyFill="1" applyBorder="1" applyAlignment="1">
      <alignment vertical="center" textRotation="90"/>
    </xf>
    <xf numFmtId="0" fontId="24" fillId="11" borderId="3" xfId="0" applyFont="1" applyFill="1" applyBorder="1"/>
    <xf numFmtId="0" fontId="28" fillId="11" borderId="3" xfId="0" applyFont="1" applyFill="1" applyBorder="1" applyAlignment="1">
      <alignment vertical="center" textRotation="90"/>
    </xf>
    <xf numFmtId="0" fontId="32" fillId="11" borderId="3" xfId="0" applyFont="1" applyFill="1" applyBorder="1"/>
    <xf numFmtId="0" fontId="29" fillId="13" borderId="3" xfId="0" applyFont="1" applyFill="1" applyBorder="1" applyAlignment="1">
      <alignment vertical="center" textRotation="90"/>
    </xf>
    <xf numFmtId="0" fontId="24" fillId="13" borderId="3" xfId="0" applyFont="1" applyFill="1" applyBorder="1"/>
    <xf numFmtId="0" fontId="38" fillId="13" borderId="3" xfId="0" applyFont="1" applyFill="1" applyBorder="1" applyAlignment="1">
      <alignment vertical="center" textRotation="90"/>
    </xf>
    <xf numFmtId="0" fontId="39" fillId="13" borderId="3" xfId="0" applyFont="1" applyFill="1" applyBorder="1"/>
    <xf numFmtId="0" fontId="40" fillId="13" borderId="3" xfId="0" applyFont="1" applyFill="1" applyBorder="1"/>
    <xf numFmtId="0" fontId="27" fillId="13" borderId="3" xfId="0" applyFont="1" applyFill="1" applyBorder="1"/>
    <xf numFmtId="0" fontId="27" fillId="13" borderId="3" xfId="0" applyFont="1" applyFill="1" applyBorder="1" applyAlignment="1">
      <alignment vertical="center" wrapText="1"/>
    </xf>
    <xf numFmtId="0" fontId="16" fillId="0" borderId="0" xfId="0" applyFont="1"/>
    <xf numFmtId="0" fontId="16" fillId="0" borderId="31" xfId="0" applyFont="1" applyBorder="1"/>
    <xf numFmtId="0" fontId="41" fillId="0" borderId="32" xfId="0" applyFont="1" applyBorder="1"/>
    <xf numFmtId="0" fontId="42" fillId="0" borderId="32" xfId="0" applyFont="1" applyBorder="1"/>
    <xf numFmtId="0" fontId="3" fillId="0" borderId="32" xfId="0" applyFont="1" applyBorder="1"/>
    <xf numFmtId="0" fontId="3" fillId="0" borderId="33" xfId="0" applyFont="1" applyBorder="1"/>
    <xf numFmtId="0" fontId="16" fillId="0" borderId="34" xfId="0" applyFont="1" applyBorder="1"/>
    <xf numFmtId="0" fontId="3" fillId="0" borderId="35" xfId="0" applyFont="1" applyBorder="1"/>
    <xf numFmtId="0" fontId="6" fillId="0" borderId="0" xfId="0" applyFont="1"/>
    <xf numFmtId="0" fontId="6" fillId="0" borderId="0" xfId="0" applyFont="1" applyAlignment="1">
      <alignment horizontal="center"/>
    </xf>
    <xf numFmtId="0" fontId="3" fillId="0" borderId="36" xfId="0" applyFont="1" applyBorder="1"/>
    <xf numFmtId="0" fontId="43" fillId="0" borderId="0" xfId="0" applyFont="1" applyAlignment="1">
      <alignment horizontal="left" wrapText="1"/>
    </xf>
    <xf numFmtId="0" fontId="43" fillId="0" borderId="0" xfId="0" applyFont="1"/>
    <xf numFmtId="0" fontId="3" fillId="0" borderId="0" xfId="0" applyFont="1"/>
    <xf numFmtId="0" fontId="43" fillId="0" borderId="0" xfId="0" applyFont="1" applyAlignment="1">
      <alignment horizontal="left"/>
    </xf>
    <xf numFmtId="0" fontId="3" fillId="0" borderId="34" xfId="0" applyFont="1" applyBorder="1"/>
    <xf numFmtId="0" fontId="41" fillId="0" borderId="0" xfId="0" applyFont="1"/>
    <xf numFmtId="0" fontId="44" fillId="0" borderId="0" xfId="0" applyFont="1" applyAlignment="1">
      <alignment wrapText="1"/>
    </xf>
    <xf numFmtId="0" fontId="44" fillId="0" borderId="0" xfId="0" applyFont="1"/>
    <xf numFmtId="0" fontId="1" fillId="0" borderId="0" xfId="0" applyFont="1" applyAlignment="1">
      <alignment horizontal="center" vertical="center" wrapText="1"/>
    </xf>
    <xf numFmtId="0" fontId="1" fillId="0" borderId="37" xfId="0" applyFont="1" applyBorder="1" applyAlignment="1">
      <alignment horizontal="center" vertical="center" wrapText="1"/>
    </xf>
    <xf numFmtId="0" fontId="44" fillId="0" borderId="0" xfId="0" applyFont="1" applyAlignment="1">
      <alignment horizontal="left" vertical="center"/>
    </xf>
    <xf numFmtId="0" fontId="44" fillId="0" borderId="0" xfId="0" applyFont="1" applyAlignment="1">
      <alignment horizontal="center" vertical="center"/>
    </xf>
    <xf numFmtId="0" fontId="44" fillId="0" borderId="37" xfId="0" applyFont="1" applyBorder="1" applyAlignment="1">
      <alignment horizontal="center" vertical="center"/>
    </xf>
    <xf numFmtId="0" fontId="44" fillId="0" borderId="0" xfId="0" applyFont="1" applyAlignment="1">
      <alignment horizontal="left"/>
    </xf>
    <xf numFmtId="0" fontId="44" fillId="0" borderId="0" xfId="0" applyFont="1" applyAlignment="1">
      <alignment horizontal="left" vertical="center" wrapText="1"/>
    </xf>
    <xf numFmtId="0" fontId="45" fillId="0" borderId="0" xfId="0" applyFont="1"/>
    <xf numFmtId="0" fontId="46" fillId="0" borderId="0" xfId="0" applyFont="1" applyAlignment="1">
      <alignment horizontal="center" wrapText="1"/>
    </xf>
    <xf numFmtId="0" fontId="44" fillId="0" borderId="0" xfId="0" applyFont="1" applyAlignment="1">
      <alignment horizontal="center"/>
    </xf>
    <xf numFmtId="0" fontId="44" fillId="0" borderId="0" xfId="0" applyFont="1" applyAlignment="1">
      <alignment horizontal="center" wrapText="1"/>
    </xf>
    <xf numFmtId="0" fontId="44" fillId="0" borderId="37" xfId="0" applyFont="1" applyBorder="1" applyAlignment="1">
      <alignment horizontal="center" wrapText="1"/>
    </xf>
    <xf numFmtId="0" fontId="46" fillId="0" borderId="0" xfId="0" applyFont="1" applyAlignment="1">
      <alignment horizontal="left" wrapText="1"/>
    </xf>
    <xf numFmtId="0" fontId="46" fillId="0" borderId="0" xfId="0" applyFont="1" applyAlignment="1">
      <alignment horizontal="center"/>
    </xf>
    <xf numFmtId="0" fontId="46" fillId="0" borderId="37" xfId="0" applyFont="1" applyBorder="1" applyAlignment="1">
      <alignment horizontal="center"/>
    </xf>
    <xf numFmtId="0" fontId="47" fillId="0" borderId="0" xfId="0" applyFont="1" applyAlignment="1">
      <alignment horizontal="left"/>
    </xf>
    <xf numFmtId="0" fontId="47" fillId="0" borderId="0" xfId="0" applyFont="1" applyAlignment="1">
      <alignment horizontal="center"/>
    </xf>
    <xf numFmtId="0" fontId="48" fillId="14" borderId="3" xfId="0" applyFont="1" applyFill="1" applyBorder="1" applyAlignment="1">
      <alignment vertical="top" wrapText="1"/>
    </xf>
    <xf numFmtId="0" fontId="49" fillId="14" borderId="3" xfId="0" applyFont="1" applyFill="1" applyBorder="1" applyAlignment="1">
      <alignment horizontal="center" vertical="top"/>
    </xf>
    <xf numFmtId="0" fontId="3" fillId="0" borderId="0" xfId="0" applyFont="1" applyAlignment="1">
      <alignment vertical="center"/>
    </xf>
    <xf numFmtId="0" fontId="3" fillId="0" borderId="34" xfId="0" applyFont="1" applyBorder="1" applyAlignment="1">
      <alignment vertical="center"/>
    </xf>
    <xf numFmtId="0" fontId="41" fillId="0" borderId="0" xfId="0" applyFont="1" applyAlignment="1">
      <alignment vertical="center"/>
    </xf>
    <xf numFmtId="0" fontId="50" fillId="0" borderId="0" xfId="0" applyFont="1" applyAlignment="1">
      <alignment horizontal="left" vertical="center" wrapText="1"/>
    </xf>
    <xf numFmtId="0" fontId="3" fillId="0" borderId="38" xfId="0" applyFont="1" applyBorder="1" applyAlignment="1">
      <alignment horizontal="center" vertical="center"/>
    </xf>
    <xf numFmtId="9" fontId="4" fillId="0" borderId="0" xfId="0" applyNumberFormat="1" applyFont="1" applyAlignment="1">
      <alignment horizontal="center" vertical="center"/>
    </xf>
    <xf numFmtId="0" fontId="45" fillId="0" borderId="0" xfId="0" applyFont="1" applyAlignment="1">
      <alignment vertical="center"/>
    </xf>
    <xf numFmtId="0" fontId="45" fillId="0" borderId="0" xfId="0" applyFont="1" applyAlignment="1">
      <alignment horizontal="right" vertical="center"/>
    </xf>
    <xf numFmtId="9" fontId="51" fillId="0" borderId="0" xfId="0" applyNumberFormat="1" applyFont="1" applyAlignment="1">
      <alignment horizontal="center" vertical="center"/>
    </xf>
    <xf numFmtId="0" fontId="3" fillId="0" borderId="35" xfId="0" applyFont="1" applyBorder="1" applyAlignment="1">
      <alignment vertical="center"/>
    </xf>
    <xf numFmtId="0" fontId="52" fillId="0" borderId="0" xfId="0" applyFont="1" applyAlignment="1">
      <alignment vertical="center"/>
    </xf>
    <xf numFmtId="0" fontId="50" fillId="0" borderId="0" xfId="0" applyFont="1" applyAlignment="1">
      <alignment vertical="center" wrapText="1"/>
    </xf>
    <xf numFmtId="0" fontId="3" fillId="0" borderId="0" xfId="0" applyFont="1" applyAlignment="1">
      <alignment horizontal="left" vertical="center"/>
    </xf>
    <xf numFmtId="9" fontId="51" fillId="0" borderId="0" xfId="0" applyNumberFormat="1" applyFont="1" applyAlignment="1">
      <alignment vertical="center"/>
    </xf>
    <xf numFmtId="0" fontId="53" fillId="0" borderId="0" xfId="0" applyFont="1"/>
    <xf numFmtId="0" fontId="53" fillId="0" borderId="0" xfId="0" applyFont="1" applyAlignment="1">
      <alignment horizontal="center" vertical="center"/>
    </xf>
    <xf numFmtId="9" fontId="54" fillId="0" borderId="0" xfId="0" applyNumberFormat="1" applyFont="1" applyAlignment="1">
      <alignment horizontal="center" vertical="center"/>
    </xf>
    <xf numFmtId="0" fontId="55" fillId="0" borderId="0" xfId="0" applyFont="1"/>
    <xf numFmtId="0" fontId="55" fillId="0" borderId="0" xfId="0" applyFont="1" applyAlignment="1">
      <alignment horizontal="center" vertical="center"/>
    </xf>
    <xf numFmtId="9" fontId="55" fillId="0" borderId="0" xfId="0" applyNumberFormat="1" applyFont="1" applyAlignment="1">
      <alignment horizontal="center" vertical="center"/>
    </xf>
    <xf numFmtId="0" fontId="56" fillId="0" borderId="0" xfId="0" applyFont="1"/>
    <xf numFmtId="0" fontId="3" fillId="0" borderId="39" xfId="0" applyFont="1" applyBorder="1"/>
    <xf numFmtId="0" fontId="3" fillId="0" borderId="40" xfId="0" applyFont="1" applyBorder="1"/>
    <xf numFmtId="0" fontId="3" fillId="0" borderId="41" xfId="0" applyFont="1" applyBorder="1"/>
    <xf numFmtId="0" fontId="48" fillId="0" borderId="3" xfId="0" applyFont="1" applyBorder="1" applyAlignment="1">
      <alignment horizontal="center" vertical="center" wrapText="1"/>
    </xf>
    <xf numFmtId="0" fontId="46" fillId="0" borderId="0" xfId="0" applyFont="1"/>
    <xf numFmtId="0" fontId="57" fillId="0" borderId="0" xfId="0" applyFont="1" applyAlignment="1">
      <alignment horizontal="left" vertical="center"/>
    </xf>
    <xf numFmtId="0" fontId="57" fillId="0" borderId="0" xfId="0" applyFont="1" applyAlignment="1">
      <alignment horizontal="center" vertical="center" wrapText="1"/>
    </xf>
    <xf numFmtId="0" fontId="57" fillId="0" borderId="0" xfId="0" applyFont="1" applyAlignment="1">
      <alignment horizontal="center" vertical="center"/>
    </xf>
    <xf numFmtId="0" fontId="57" fillId="0" borderId="0" xfId="0" applyFont="1" applyAlignment="1">
      <alignment vertical="top" wrapText="1"/>
    </xf>
    <xf numFmtId="0" fontId="57" fillId="0" borderId="0" xfId="0" applyFont="1" applyAlignment="1">
      <alignment vertical="top"/>
    </xf>
    <xf numFmtId="0" fontId="15" fillId="0" borderId="0" xfId="0" applyFont="1" applyAlignment="1">
      <alignment horizontal="center" vertical="center" wrapText="1"/>
    </xf>
    <xf numFmtId="9" fontId="46" fillId="0" borderId="0" xfId="0" applyNumberFormat="1" applyFont="1"/>
    <xf numFmtId="0" fontId="57" fillId="15" borderId="3" xfId="0" applyFont="1" applyFill="1" applyBorder="1"/>
    <xf numFmtId="0" fontId="26" fillId="0" borderId="0" xfId="0" applyFont="1"/>
    <xf numFmtId="3" fontId="37" fillId="7" borderId="23" xfId="0" applyNumberFormat="1" applyFont="1" applyFill="1" applyBorder="1" applyAlignment="1">
      <alignment horizontal="center" vertical="center" wrapText="1"/>
    </xf>
    <xf numFmtId="0" fontId="26" fillId="0" borderId="24" xfId="0" applyFont="1" applyBorder="1"/>
    <xf numFmtId="0" fontId="26" fillId="0" borderId="25" xfId="0" applyFont="1" applyBorder="1"/>
    <xf numFmtId="0" fontId="26" fillId="0" borderId="28" xfId="0" applyFont="1" applyBorder="1"/>
    <xf numFmtId="0" fontId="26" fillId="0" borderId="29" xfId="0" applyFont="1" applyBorder="1"/>
    <xf numFmtId="0" fontId="26" fillId="0" borderId="30" xfId="0" applyFont="1" applyBorder="1"/>
    <xf numFmtId="0" fontId="30" fillId="7" borderId="23" xfId="0" applyFont="1" applyFill="1" applyBorder="1" applyAlignment="1">
      <alignment horizontal="center" vertical="center" wrapText="1"/>
    </xf>
    <xf numFmtId="0" fontId="26" fillId="0" borderId="26" xfId="0" applyFont="1" applyBorder="1"/>
    <xf numFmtId="0" fontId="0" fillId="0" borderId="0" xfId="0"/>
    <xf numFmtId="0" fontId="26" fillId="0" borderId="27" xfId="0" applyFont="1" applyBorder="1"/>
    <xf numFmtId="0" fontId="31" fillId="8" borderId="23" xfId="0" applyFont="1" applyFill="1" applyBorder="1" applyAlignment="1">
      <alignment horizontal="center" vertical="center"/>
    </xf>
    <xf numFmtId="0" fontId="31" fillId="3" borderId="23" xfId="0" applyFont="1" applyFill="1" applyBorder="1" applyAlignment="1">
      <alignment horizontal="center" vertical="center"/>
    </xf>
    <xf numFmtId="0" fontId="34" fillId="10" borderId="20" xfId="0" applyFont="1" applyFill="1" applyBorder="1" applyAlignment="1">
      <alignment horizontal="center"/>
    </xf>
    <xf numFmtId="0" fontId="26" fillId="0" borderId="22" xfId="0" applyFont="1" applyBorder="1"/>
    <xf numFmtId="0" fontId="35" fillId="10" borderId="20" xfId="0" applyFont="1" applyFill="1" applyBorder="1" applyAlignment="1">
      <alignment horizontal="center" vertical="center"/>
    </xf>
    <xf numFmtId="0" fontId="31" fillId="12" borderId="23" xfId="0" applyFont="1" applyFill="1" applyBorder="1" applyAlignment="1">
      <alignment horizontal="center" vertical="center" wrapText="1"/>
    </xf>
    <xf numFmtId="0" fontId="37" fillId="8" borderId="20" xfId="0" applyFont="1" applyFill="1" applyBorder="1" applyAlignment="1">
      <alignment horizontal="center"/>
    </xf>
    <xf numFmtId="0" fontId="26" fillId="0" borderId="21" xfId="0" applyFont="1" applyBorder="1"/>
    <xf numFmtId="0" fontId="37" fillId="3" borderId="20" xfId="0" applyFont="1" applyFill="1" applyBorder="1" applyAlignment="1">
      <alignment horizontal="center"/>
    </xf>
    <xf numFmtId="10" fontId="37" fillId="8" borderId="20" xfId="0" applyNumberFormat="1" applyFont="1" applyFill="1" applyBorder="1" applyAlignment="1">
      <alignment horizontal="center"/>
    </xf>
    <xf numFmtId="10" fontId="37" fillId="3" borderId="20" xfId="0" applyNumberFormat="1" applyFont="1" applyFill="1" applyBorder="1" applyAlignment="1">
      <alignment horizontal="center"/>
    </xf>
    <xf numFmtId="0" fontId="31" fillId="3" borderId="23" xfId="0" applyFont="1" applyFill="1" applyBorder="1" applyAlignment="1">
      <alignment horizontal="center" vertical="center" wrapText="1"/>
    </xf>
    <xf numFmtId="0" fontId="25" fillId="6" borderId="20" xfId="0" applyFont="1" applyFill="1" applyBorder="1" applyAlignment="1">
      <alignment horizontal="center" vertical="center"/>
    </xf>
    <xf numFmtId="0" fontId="35" fillId="10" borderId="23" xfId="0" applyFont="1" applyFill="1" applyBorder="1" applyAlignment="1">
      <alignment horizontal="center" vertical="top" wrapText="1"/>
    </xf>
    <xf numFmtId="0" fontId="56" fillId="0" borderId="0" xfId="0" applyFont="1" applyAlignment="1">
      <alignment horizontal="left" wrapText="1"/>
    </xf>
    <xf numFmtId="0" fontId="48" fillId="0" borderId="20" xfId="0" applyFont="1" applyBorder="1" applyAlignment="1">
      <alignment horizontal="center"/>
    </xf>
  </cellXfs>
  <cellStyles count="1">
    <cellStyle name="Normal" xfId="0" builtinId="0"/>
  </cellStyles>
  <dxfs count="12">
    <dxf>
      <fill>
        <patternFill patternType="solid">
          <fgColor rgb="FFD8D8D8"/>
          <bgColor rgb="FFD8D8D8"/>
        </patternFill>
      </fill>
    </dxf>
    <dxf>
      <fill>
        <patternFill patternType="solid">
          <fgColor rgb="FF1A4A5D"/>
          <bgColor rgb="FF1A4A5D"/>
        </patternFill>
      </fill>
    </dxf>
    <dxf>
      <fill>
        <patternFill patternType="solid">
          <fgColor rgb="FFD8D8D8"/>
          <bgColor rgb="FFD8D8D8"/>
        </patternFill>
      </fill>
    </dxf>
    <dxf>
      <fill>
        <patternFill patternType="solid">
          <fgColor rgb="FF1A4A5D"/>
          <bgColor rgb="FF1A4A5D"/>
        </patternFill>
      </fill>
    </dxf>
    <dxf>
      <fill>
        <patternFill patternType="solid">
          <fgColor rgb="FFA9D5E7"/>
          <bgColor rgb="FFA9D5E7"/>
        </patternFill>
      </fill>
    </dxf>
    <dxf>
      <fill>
        <patternFill patternType="solid">
          <fgColor rgb="FFE6EEF0"/>
          <bgColor rgb="FFE6EEF0"/>
        </patternFill>
      </fill>
    </dxf>
    <dxf>
      <fill>
        <patternFill patternType="none"/>
      </fill>
    </dxf>
    <dxf>
      <fill>
        <patternFill patternType="solid">
          <fgColor rgb="FFA9D5E7"/>
          <bgColor rgb="FFA9D5E7"/>
        </patternFill>
      </fill>
    </dxf>
    <dxf>
      <fill>
        <patternFill patternType="solid">
          <fgColor rgb="FFD8D8D8"/>
          <bgColor rgb="FFD8D8D8"/>
        </patternFill>
      </fill>
    </dxf>
    <dxf>
      <fill>
        <patternFill patternType="none"/>
      </fill>
    </dxf>
    <dxf>
      <fill>
        <patternFill patternType="solid">
          <fgColor rgb="FFD8D8D8"/>
          <bgColor rgb="FFD8D8D8"/>
        </patternFill>
      </fill>
    </dxf>
    <dxf>
      <fill>
        <patternFill patternType="solid">
          <fgColor rgb="FF1A4A5D"/>
          <bgColor rgb="FF1A4A5D"/>
        </patternFill>
      </fill>
    </dxf>
  </dxfs>
  <tableStyles count="5">
    <tableStyle name="Contribuições por dispositivos-style" pivot="0" count="2" xr9:uid="{00000000-0011-0000-FFFF-FFFF00000000}">
      <tableStyleElement type="headerRow" dxfId="11"/>
      <tableStyleElement type="firstRowStripe" dxfId="10"/>
    </tableStyle>
    <tableStyle name="Contribuições por dispositivos-style 2" pivot="0" count="3" xr9:uid="{00000000-0011-0000-FFFF-FFFF01000000}">
      <tableStyleElement type="headerRow" dxfId="9"/>
      <tableStyleElement type="firstRowStripe" dxfId="8"/>
      <tableStyleElement type="secondRowStripe" dxfId="7"/>
    </tableStyle>
    <tableStyle name=" Gráficos e Tabelas-style" pivot="0" count="3" xr9:uid="{00000000-0011-0000-FFFF-FFFF02000000}">
      <tableStyleElement type="headerRow" dxfId="6"/>
      <tableStyleElement type="firstRowStripe" dxfId="5"/>
      <tableStyleElement type="secondRowStripe" dxfId="4"/>
    </tableStyle>
    <tableStyle name="Lista suspensa-style" pivot="0" count="2" xr9:uid="{00000000-0011-0000-FFFF-FFFF03000000}">
      <tableStyleElement type="headerRow" dxfId="3"/>
      <tableStyleElement type="firstRowStripe" dxfId="2"/>
    </tableStyle>
    <tableStyle name="Lista suspensa-style 2" pivot="0" count="2" xr9:uid="{00000000-0011-0000-FFFF-FFFF04000000}">
      <tableStyleElement type="headerRow" dxfId="1"/>
      <tableStyleElement type="first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1"/>
  <c:style val="2"/>
  <c:chart>
    <c:autoTitleDeleted val="1"/>
    <c:plotArea>
      <c:layout>
        <c:manualLayout>
          <c:xMode val="edge"/>
          <c:yMode val="edge"/>
          <c:x val="0.05"/>
          <c:y val="7.1530980390441423E-2"/>
          <c:w val="0.9299707469801729"/>
          <c:h val="0.86871231500432822"/>
        </c:manualLayout>
      </c:layout>
      <c:barChart>
        <c:barDir val="bar"/>
        <c:grouping val="clustered"/>
        <c:varyColors val="1"/>
        <c:ser>
          <c:idx val="0"/>
          <c:order val="0"/>
          <c:invertIfNegative val="1"/>
          <c:cat>
            <c:strRef>
              <c:f>'Contribuições por dispositivos'!$Q$3</c:f>
              <c:strCache>
                <c:ptCount val="1"/>
                <c:pt idx="0">
                  <c:v>Progresso:</c:v>
                </c:pt>
              </c:strCache>
            </c:strRef>
          </c:cat>
          <c:val>
            <c:numRef>
              <c:f>'Contribuições por dispositivos'!$R$3</c:f>
              <c:numCache>
                <c:formatCode>0%</c:formatCode>
                <c:ptCount val="1"/>
                <c:pt idx="0">
                  <c:v>0</c:v>
                </c:pt>
              </c:numCache>
            </c:numRef>
          </c:val>
          <c:extLst>
            <c:ext xmlns:c16="http://schemas.microsoft.com/office/drawing/2014/chart" uri="{C3380CC4-5D6E-409C-BE32-E72D297353CC}">
              <c16:uniqueId val="{00000000-7CF9-4E45-A13B-F670496B5905}"/>
            </c:ext>
          </c:extLst>
        </c:ser>
        <c:dLbls>
          <c:showLegendKey val="0"/>
          <c:showVal val="0"/>
          <c:showCatName val="0"/>
          <c:showSerName val="0"/>
          <c:showPercent val="0"/>
          <c:showBubbleSize val="0"/>
        </c:dLbls>
        <c:gapWidth val="150"/>
        <c:axId val="265022625"/>
        <c:axId val="2124339754"/>
      </c:barChart>
      <c:catAx>
        <c:axId val="265022625"/>
        <c:scaling>
          <c:orientation val="maxMin"/>
        </c:scaling>
        <c:delete val="0"/>
        <c:axPos val="l"/>
        <c:title>
          <c:tx>
            <c:rich>
              <a:bodyPr/>
              <a:lstStyle/>
              <a:p>
                <a:pPr lvl="0">
                  <a:defRPr b="0">
                    <a:solidFill>
                      <a:srgbClr val="000000"/>
                    </a:solidFill>
                    <a:latin typeface="+mn-lt"/>
                  </a:defRPr>
                </a:pPr>
                <a:endParaRPr lang="pt-BR"/>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pt-BR"/>
          </a:p>
        </c:txPr>
        <c:crossAx val="2124339754"/>
        <c:crosses val="autoZero"/>
        <c:auto val="1"/>
        <c:lblAlgn val="ctr"/>
        <c:lblOffset val="100"/>
        <c:noMultiLvlLbl val="1"/>
      </c:catAx>
      <c:valAx>
        <c:axId val="2124339754"/>
        <c:scaling>
          <c:orientation val="minMax"/>
        </c:scaling>
        <c:delete val="0"/>
        <c:axPos val="b"/>
        <c:numFmt formatCode="0%" sourceLinked="1"/>
        <c:majorTickMark val="cross"/>
        <c:minorTickMark val="cross"/>
        <c:tickLblPos val="nextTo"/>
        <c:spPr>
          <a:ln>
            <a:noFill/>
          </a:ln>
        </c:spPr>
        <c:crossAx val="265022625"/>
        <c:crosses val="max"/>
        <c:crossBetween val="between"/>
      </c:valAx>
    </c:plotArea>
    <c:plotVisOnly val="1"/>
    <c:dispBlanksAs val="zero"/>
    <c:showDLblsOverMax val="1"/>
  </c:chart>
  <c:printSettings>
    <c:headerFooter/>
    <c:pageMargins b="0.78740157499999996" l="0.511811024" r="0.511811024" t="0.78740157499999996" header="0.31496062000000002" footer="0.3149606200000000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1"/>
  <c:style val="2"/>
  <c:chart>
    <c:autoTitleDeleted val="1"/>
    <c:plotArea>
      <c:layout>
        <c:manualLayout>
          <c:xMode val="edge"/>
          <c:yMode val="edge"/>
          <c:x val="0.46609169467851608"/>
          <c:y val="8.7113348232001508E-2"/>
          <c:w val="0.38750471980476126"/>
          <c:h val="0.86777153518940109"/>
        </c:manualLayout>
      </c:layout>
      <c:radarChart>
        <c:radarStyle val="marker"/>
        <c:varyColors val="1"/>
        <c:ser>
          <c:idx val="0"/>
          <c:order val="0"/>
          <c:spPr>
            <a:ln cmpd="sng">
              <a:solidFill>
                <a:srgbClr val="4285F4"/>
              </a:solidFill>
            </a:ln>
          </c:spPr>
          <c:marker>
            <c:symbol val="none"/>
          </c:marker>
          <c:cat>
            <c:strRef>
              <c:f>Dados_TD!$H$2:$H$81</c:f>
              <c:strCache>
                <c:ptCount val="80"/>
                <c:pt idx="0">
                  <c:v>Ementa </c:v>
                </c:pt>
                <c:pt idx="1">
                  <c:v>Art. 1º </c:v>
                </c:pt>
                <c:pt idx="2">
                  <c:v>Art. 2º </c:v>
                </c:pt>
                <c:pt idx="3">
                  <c:v>Art. 3º </c:v>
                </c:pt>
                <c:pt idx="4">
                  <c:v>Art. 4º </c:v>
                </c:pt>
                <c:pt idx="5">
                  <c:v>Art. 5º </c:v>
                </c:pt>
                <c:pt idx="6">
                  <c:v>Art. 6º </c:v>
                </c:pt>
                <c:pt idx="7">
                  <c:v>Art. 7º </c:v>
                </c:pt>
                <c:pt idx="8">
                  <c:v>Art. 8º </c:v>
                </c:pt>
                <c:pt idx="9">
                  <c:v>Art. 9º </c:v>
                </c:pt>
                <c:pt idx="10">
                  <c:v>Art. 10 </c:v>
                </c:pt>
                <c:pt idx="11">
                  <c:v>Art. 11 </c:v>
                </c:pt>
                <c:pt idx="12">
                  <c:v>Art. 12 </c:v>
                </c:pt>
                <c:pt idx="13">
                  <c:v>Art. 13 </c:v>
                </c:pt>
                <c:pt idx="14">
                  <c:v>Art. 14 </c:v>
                </c:pt>
                <c:pt idx="15">
                  <c:v>Art. 15 </c:v>
                </c:pt>
                <c:pt idx="16">
                  <c:v>Art. 16 </c:v>
                </c:pt>
                <c:pt idx="17">
                  <c:v>Art. 17 </c:v>
                </c:pt>
                <c:pt idx="18">
                  <c:v>Art. 18 </c:v>
                </c:pt>
                <c:pt idx="19">
                  <c:v>Art. 19 </c:v>
                </c:pt>
                <c:pt idx="20">
                  <c:v>Art. 20 </c:v>
                </c:pt>
                <c:pt idx="21">
                  <c:v>Art. 21 </c:v>
                </c:pt>
                <c:pt idx="22">
                  <c:v>Art. 22 </c:v>
                </c:pt>
                <c:pt idx="23">
                  <c:v>Art. 23 </c:v>
                </c:pt>
                <c:pt idx="24">
                  <c:v>Art. 24 </c:v>
                </c:pt>
                <c:pt idx="25">
                  <c:v>Art. 25 </c:v>
                </c:pt>
                <c:pt idx="26">
                  <c:v>Art. 26 </c:v>
                </c:pt>
                <c:pt idx="27">
                  <c:v>Art. 27 </c:v>
                </c:pt>
                <c:pt idx="28">
                  <c:v>Art. 28 </c:v>
                </c:pt>
                <c:pt idx="29">
                  <c:v>Art. 29 </c:v>
                </c:pt>
                <c:pt idx="30">
                  <c:v>Art. 30 </c:v>
                </c:pt>
                <c:pt idx="31">
                  <c:v>Art. 31 </c:v>
                </c:pt>
                <c:pt idx="32">
                  <c:v>Art. 32 </c:v>
                </c:pt>
                <c:pt idx="33">
                  <c:v>Art. 33 </c:v>
                </c:pt>
                <c:pt idx="34">
                  <c:v>Art. 34 </c:v>
                </c:pt>
                <c:pt idx="35">
                  <c:v>Art. 35 </c:v>
                </c:pt>
                <c:pt idx="36">
                  <c:v>Art. 36 </c:v>
                </c:pt>
                <c:pt idx="37">
                  <c:v>Art. 37 </c:v>
                </c:pt>
                <c:pt idx="38">
                  <c:v>Art. 38 </c:v>
                </c:pt>
                <c:pt idx="39">
                  <c:v>Art. 39 </c:v>
                </c:pt>
                <c:pt idx="40">
                  <c:v>Art. 40 </c:v>
                </c:pt>
                <c:pt idx="41">
                  <c:v>Art. 41 </c:v>
                </c:pt>
                <c:pt idx="42">
                  <c:v>Art. 42 </c:v>
                </c:pt>
                <c:pt idx="43">
                  <c:v>Art. 43 </c:v>
                </c:pt>
                <c:pt idx="44">
                  <c:v>Art. 44 </c:v>
                </c:pt>
                <c:pt idx="45">
                  <c:v>Art. 45 </c:v>
                </c:pt>
                <c:pt idx="46">
                  <c:v>Art. 46 </c:v>
                </c:pt>
                <c:pt idx="47">
                  <c:v>Art. 47 </c:v>
                </c:pt>
                <c:pt idx="48">
                  <c:v>Art. 48 </c:v>
                </c:pt>
                <c:pt idx="49">
                  <c:v>Art. 49 </c:v>
                </c:pt>
                <c:pt idx="50">
                  <c:v>Art. 50 </c:v>
                </c:pt>
                <c:pt idx="51">
                  <c:v>Art. 51 </c:v>
                </c:pt>
                <c:pt idx="52">
                  <c:v>Art. 52 </c:v>
                </c:pt>
                <c:pt idx="53">
                  <c:v>Art. 53 </c:v>
                </c:pt>
                <c:pt idx="54">
                  <c:v>Art. 54 </c:v>
                </c:pt>
                <c:pt idx="55">
                  <c:v>Art. 55 </c:v>
                </c:pt>
                <c:pt idx="56">
                  <c:v>Art. 56 </c:v>
                </c:pt>
                <c:pt idx="57">
                  <c:v>Art. 57 </c:v>
                </c:pt>
                <c:pt idx="58">
                  <c:v>Art. 58 </c:v>
                </c:pt>
                <c:pt idx="59">
                  <c:v>Art. 59 </c:v>
                </c:pt>
                <c:pt idx="60">
                  <c:v>Art. 60 </c:v>
                </c:pt>
                <c:pt idx="61">
                  <c:v>Art. 61 </c:v>
                </c:pt>
                <c:pt idx="62">
                  <c:v>Art. 62 </c:v>
                </c:pt>
                <c:pt idx="63">
                  <c:v>Art. 63 </c:v>
                </c:pt>
                <c:pt idx="64">
                  <c:v>Art. 64 </c:v>
                </c:pt>
                <c:pt idx="65">
                  <c:v>Art. 65 </c:v>
                </c:pt>
                <c:pt idx="66">
                  <c:v>Art. 66 </c:v>
                </c:pt>
                <c:pt idx="67">
                  <c:v>Art. 67 </c:v>
                </c:pt>
                <c:pt idx="68">
                  <c:v>Art. 68 </c:v>
                </c:pt>
                <c:pt idx="69">
                  <c:v>Art. 69 </c:v>
                </c:pt>
                <c:pt idx="70">
                  <c:v>Art. 70 </c:v>
                </c:pt>
                <c:pt idx="71">
                  <c:v>Art. 71 </c:v>
                </c:pt>
                <c:pt idx="72">
                  <c:v>Art. 72 </c:v>
                </c:pt>
                <c:pt idx="73">
                  <c:v>Art. 73 </c:v>
                </c:pt>
                <c:pt idx="74">
                  <c:v>Art. 74 </c:v>
                </c:pt>
                <c:pt idx="75">
                  <c:v>Art. 75 </c:v>
                </c:pt>
                <c:pt idx="76">
                  <c:v>Art. 76 </c:v>
                </c:pt>
                <c:pt idx="77">
                  <c:v>Art. 77 </c:v>
                </c:pt>
                <c:pt idx="78">
                  <c:v>Art. 78 </c:v>
                </c:pt>
                <c:pt idx="79">
                  <c:v>Art. 79 </c:v>
                </c:pt>
              </c:strCache>
            </c:strRef>
          </c:cat>
          <c:val>
            <c:numRef>
              <c:f>Dados_TD!$I$2:$I$81</c:f>
              <c:numCache>
                <c:formatCode>General</c:formatCode>
                <c:ptCount val="80"/>
                <c:pt idx="0">
                  <c:v>0</c:v>
                </c:pt>
                <c:pt idx="1">
                  <c:v>4</c:v>
                </c:pt>
                <c:pt idx="2">
                  <c:v>0</c:v>
                </c:pt>
                <c:pt idx="3">
                  <c:v>9</c:v>
                </c:pt>
                <c:pt idx="4">
                  <c:v>1</c:v>
                </c:pt>
                <c:pt idx="5">
                  <c:v>1</c:v>
                </c:pt>
                <c:pt idx="6">
                  <c:v>2</c:v>
                </c:pt>
                <c:pt idx="7">
                  <c:v>1</c:v>
                </c:pt>
                <c:pt idx="8">
                  <c:v>1</c:v>
                </c:pt>
                <c:pt idx="9">
                  <c:v>0</c:v>
                </c:pt>
                <c:pt idx="10">
                  <c:v>3</c:v>
                </c:pt>
                <c:pt idx="11">
                  <c:v>2</c:v>
                </c:pt>
                <c:pt idx="12">
                  <c:v>1</c:v>
                </c:pt>
                <c:pt idx="13">
                  <c:v>2</c:v>
                </c:pt>
                <c:pt idx="14">
                  <c:v>1</c:v>
                </c:pt>
                <c:pt idx="15">
                  <c:v>0</c:v>
                </c:pt>
                <c:pt idx="16">
                  <c:v>1</c:v>
                </c:pt>
                <c:pt idx="17">
                  <c:v>1</c:v>
                </c:pt>
                <c:pt idx="18">
                  <c:v>1</c:v>
                </c:pt>
                <c:pt idx="19">
                  <c:v>2</c:v>
                </c:pt>
                <c:pt idx="20">
                  <c:v>0</c:v>
                </c:pt>
                <c:pt idx="21">
                  <c:v>4</c:v>
                </c:pt>
                <c:pt idx="22">
                  <c:v>1</c:v>
                </c:pt>
                <c:pt idx="23">
                  <c:v>0</c:v>
                </c:pt>
                <c:pt idx="24">
                  <c:v>1</c:v>
                </c:pt>
                <c:pt idx="25">
                  <c:v>1</c:v>
                </c:pt>
                <c:pt idx="26">
                  <c:v>2</c:v>
                </c:pt>
                <c:pt idx="27">
                  <c:v>0</c:v>
                </c:pt>
                <c:pt idx="28">
                  <c:v>2</c:v>
                </c:pt>
                <c:pt idx="29">
                  <c:v>0</c:v>
                </c:pt>
                <c:pt idx="30">
                  <c:v>6</c:v>
                </c:pt>
                <c:pt idx="31">
                  <c:v>1</c:v>
                </c:pt>
                <c:pt idx="32">
                  <c:v>2</c:v>
                </c:pt>
                <c:pt idx="33">
                  <c:v>2</c:v>
                </c:pt>
                <c:pt idx="34">
                  <c:v>1</c:v>
                </c:pt>
                <c:pt idx="35">
                  <c:v>1</c:v>
                </c:pt>
                <c:pt idx="36">
                  <c:v>1</c:v>
                </c:pt>
                <c:pt idx="37">
                  <c:v>5</c:v>
                </c:pt>
                <c:pt idx="38">
                  <c:v>2</c:v>
                </c:pt>
                <c:pt idx="39">
                  <c:v>12</c:v>
                </c:pt>
                <c:pt idx="40">
                  <c:v>1</c:v>
                </c:pt>
                <c:pt idx="41">
                  <c:v>1</c:v>
                </c:pt>
                <c:pt idx="42">
                  <c:v>2</c:v>
                </c:pt>
                <c:pt idx="43">
                  <c:v>1</c:v>
                </c:pt>
                <c:pt idx="44">
                  <c:v>0</c:v>
                </c:pt>
                <c:pt idx="45">
                  <c:v>1</c:v>
                </c:pt>
                <c:pt idx="46">
                  <c:v>1</c:v>
                </c:pt>
                <c:pt idx="47">
                  <c:v>3</c:v>
                </c:pt>
                <c:pt idx="48">
                  <c:v>3</c:v>
                </c:pt>
                <c:pt idx="49">
                  <c:v>0</c:v>
                </c:pt>
                <c:pt idx="50">
                  <c:v>1</c:v>
                </c:pt>
                <c:pt idx="51">
                  <c:v>1</c:v>
                </c:pt>
                <c:pt idx="52">
                  <c:v>1</c:v>
                </c:pt>
                <c:pt idx="53">
                  <c:v>4</c:v>
                </c:pt>
                <c:pt idx="54">
                  <c:v>1</c:v>
                </c:pt>
                <c:pt idx="55">
                  <c:v>2</c:v>
                </c:pt>
                <c:pt idx="56">
                  <c:v>1</c:v>
                </c:pt>
                <c:pt idx="57">
                  <c:v>1</c:v>
                </c:pt>
                <c:pt idx="58">
                  <c:v>1</c:v>
                </c:pt>
                <c:pt idx="59">
                  <c:v>1</c:v>
                </c:pt>
                <c:pt idx="60">
                  <c:v>0</c:v>
                </c:pt>
                <c:pt idx="61">
                  <c:v>1</c:v>
                </c:pt>
                <c:pt idx="62">
                  <c:v>1</c:v>
                </c:pt>
                <c:pt idx="63">
                  <c:v>1</c:v>
                </c:pt>
                <c:pt idx="64">
                  <c:v>2</c:v>
                </c:pt>
                <c:pt idx="65">
                  <c:v>2</c:v>
                </c:pt>
                <c:pt idx="66">
                  <c:v>0</c:v>
                </c:pt>
                <c:pt idx="67">
                  <c:v>1</c:v>
                </c:pt>
                <c:pt idx="68">
                  <c:v>0</c:v>
                </c:pt>
                <c:pt idx="69">
                  <c:v>2</c:v>
                </c:pt>
                <c:pt idx="70">
                  <c:v>0</c:v>
                </c:pt>
                <c:pt idx="71">
                  <c:v>0</c:v>
                </c:pt>
                <c:pt idx="72">
                  <c:v>0</c:v>
                </c:pt>
                <c:pt idx="73">
                  <c:v>1</c:v>
                </c:pt>
                <c:pt idx="74">
                  <c:v>1</c:v>
                </c:pt>
                <c:pt idx="75">
                  <c:v>1</c:v>
                </c:pt>
                <c:pt idx="76">
                  <c:v>1</c:v>
                </c:pt>
                <c:pt idx="77">
                  <c:v>2</c:v>
                </c:pt>
                <c:pt idx="78">
                  <c:v>1</c:v>
                </c:pt>
                <c:pt idx="79">
                  <c:v>2</c:v>
                </c:pt>
              </c:numCache>
            </c:numRef>
          </c:val>
          <c:extLst>
            <c:ext xmlns:c16="http://schemas.microsoft.com/office/drawing/2014/chart" uri="{C3380CC4-5D6E-409C-BE32-E72D297353CC}">
              <c16:uniqueId val="{00000000-F323-47DD-AC19-A540840A50E4}"/>
            </c:ext>
          </c:extLst>
        </c:ser>
        <c:dLbls>
          <c:showLegendKey val="0"/>
          <c:showVal val="0"/>
          <c:showCatName val="0"/>
          <c:showSerName val="0"/>
          <c:showPercent val="0"/>
          <c:showBubbleSize val="0"/>
        </c:dLbls>
        <c:axId val="929621301"/>
        <c:axId val="638655038"/>
      </c:radarChart>
      <c:catAx>
        <c:axId val="929621301"/>
        <c:scaling>
          <c:orientation val="minMax"/>
        </c:scaling>
        <c:delete val="0"/>
        <c:axPos val="b"/>
        <c:title>
          <c:tx>
            <c:rich>
              <a:bodyPr/>
              <a:lstStyle/>
              <a:p>
                <a:pPr lvl="0">
                  <a:defRPr b="0">
                    <a:solidFill>
                      <a:srgbClr val="000000"/>
                    </a:solidFill>
                    <a:latin typeface="+mn-lt"/>
                  </a:defRPr>
                </a:pPr>
                <a:endParaRPr lang="pt-BR"/>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pt-BR"/>
          </a:p>
        </c:txPr>
        <c:crossAx val="638655038"/>
        <c:crosses val="autoZero"/>
        <c:auto val="1"/>
        <c:lblAlgn val="ctr"/>
        <c:lblOffset val="100"/>
        <c:noMultiLvlLbl val="1"/>
      </c:catAx>
      <c:valAx>
        <c:axId val="638655038"/>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pt-B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endParaRPr lang="pt-BR"/>
          </a:p>
        </c:txPr>
        <c:crossAx val="929621301"/>
        <c:crosses val="autoZero"/>
        <c:crossBetween val="between"/>
      </c:valAx>
    </c:plotArea>
    <c:plotVisOnly val="1"/>
    <c:dispBlanksAs val="zero"/>
    <c:showDLblsOverMax val="1"/>
  </c:chart>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1"/>
  <c:style val="2"/>
  <c:chart>
    <c:autoTitleDeleted val="1"/>
    <c:plotArea>
      <c:layout>
        <c:manualLayout>
          <c:xMode val="edge"/>
          <c:yMode val="edge"/>
          <c:x val="5.0044468938570161E-2"/>
          <c:y val="5.8376281146366497E-2"/>
          <c:w val="0.93218977604644093"/>
          <c:h val="0.71665283157279602"/>
        </c:manualLayout>
      </c:layout>
      <c:barChart>
        <c:barDir val="col"/>
        <c:grouping val="clustered"/>
        <c:varyColors val="1"/>
        <c:ser>
          <c:idx val="0"/>
          <c:order val="0"/>
          <c:spPr>
            <a:solidFill>
              <a:srgbClr val="4285F4"/>
            </a:solidFill>
            <a:ln cmpd="sng">
              <a:solidFill>
                <a:srgbClr val="000000"/>
              </a:solidFill>
            </a:ln>
          </c:spPr>
          <c:invertIfNegative val="1"/>
          <c:dPt>
            <c:idx val="0"/>
            <c:invertIfNegative val="1"/>
            <c:bubble3D val="0"/>
            <c:extLst>
              <c:ext xmlns:c16="http://schemas.microsoft.com/office/drawing/2014/chart" uri="{C3380CC4-5D6E-409C-BE32-E72D297353CC}">
                <c16:uniqueId val="{00000001-0541-4B33-9622-4B66CC30D0EF}"/>
              </c:ext>
            </c:extLst>
          </c:dPt>
          <c:dPt>
            <c:idx val="1"/>
            <c:invertIfNegative val="1"/>
            <c:bubble3D val="0"/>
            <c:extLst>
              <c:ext xmlns:c16="http://schemas.microsoft.com/office/drawing/2014/chart" uri="{C3380CC4-5D6E-409C-BE32-E72D297353CC}">
                <c16:uniqueId val="{00000003-0541-4B33-9622-4B66CC30D0EF}"/>
              </c:ext>
            </c:extLst>
          </c:dPt>
          <c:dPt>
            <c:idx val="2"/>
            <c:invertIfNegative val="1"/>
            <c:bubble3D val="0"/>
            <c:extLst>
              <c:ext xmlns:c16="http://schemas.microsoft.com/office/drawing/2014/chart" uri="{C3380CC4-5D6E-409C-BE32-E72D297353CC}">
                <c16:uniqueId val="{00000005-0541-4B33-9622-4B66CC30D0EF}"/>
              </c:ext>
            </c:extLst>
          </c:dPt>
          <c:dPt>
            <c:idx val="3"/>
            <c:invertIfNegative val="1"/>
            <c:bubble3D val="0"/>
            <c:extLst>
              <c:ext xmlns:c16="http://schemas.microsoft.com/office/drawing/2014/chart" uri="{C3380CC4-5D6E-409C-BE32-E72D297353CC}">
                <c16:uniqueId val="{00000007-0541-4B33-9622-4B66CC30D0EF}"/>
              </c:ext>
            </c:extLst>
          </c:dPt>
          <c:dPt>
            <c:idx val="4"/>
            <c:invertIfNegative val="1"/>
            <c:bubble3D val="0"/>
            <c:extLst>
              <c:ext xmlns:c16="http://schemas.microsoft.com/office/drawing/2014/chart" uri="{C3380CC4-5D6E-409C-BE32-E72D297353CC}">
                <c16:uniqueId val="{00000009-0541-4B33-9622-4B66CC30D0EF}"/>
              </c:ext>
            </c:extLst>
          </c:dPt>
          <c:dPt>
            <c:idx val="5"/>
            <c:invertIfNegative val="1"/>
            <c:bubble3D val="0"/>
            <c:extLst>
              <c:ext xmlns:c16="http://schemas.microsoft.com/office/drawing/2014/chart" uri="{C3380CC4-5D6E-409C-BE32-E72D297353CC}">
                <c16:uniqueId val="{0000000B-0541-4B33-9622-4B66CC30D0EF}"/>
              </c:ext>
            </c:extLst>
          </c:dPt>
          <c:dPt>
            <c:idx val="6"/>
            <c:invertIfNegative val="1"/>
            <c:bubble3D val="0"/>
            <c:extLst>
              <c:ext xmlns:c16="http://schemas.microsoft.com/office/drawing/2014/chart" uri="{C3380CC4-5D6E-409C-BE32-E72D297353CC}">
                <c16:uniqueId val="{0000000D-0541-4B33-9622-4B66CC30D0EF}"/>
              </c:ext>
            </c:extLst>
          </c:dPt>
          <c:dPt>
            <c:idx val="7"/>
            <c:invertIfNegative val="1"/>
            <c:bubble3D val="0"/>
            <c:extLst>
              <c:ext xmlns:c16="http://schemas.microsoft.com/office/drawing/2014/chart" uri="{C3380CC4-5D6E-409C-BE32-E72D297353CC}">
                <c16:uniqueId val="{0000000F-0541-4B33-9622-4B66CC30D0EF}"/>
              </c:ext>
            </c:extLst>
          </c:dPt>
          <c:dPt>
            <c:idx val="8"/>
            <c:invertIfNegative val="1"/>
            <c:bubble3D val="0"/>
            <c:extLst>
              <c:ext xmlns:c16="http://schemas.microsoft.com/office/drawing/2014/chart" uri="{C3380CC4-5D6E-409C-BE32-E72D297353CC}">
                <c16:uniqueId val="{00000011-0541-4B33-9622-4B66CC30D0EF}"/>
              </c:ext>
            </c:extLst>
          </c:dPt>
          <c:dLbls>
            <c:spPr>
              <a:noFill/>
              <a:ln>
                <a:noFill/>
              </a:ln>
              <a:effectLst/>
            </c:spPr>
            <c:txPr>
              <a:bodyPr/>
              <a:lstStyle/>
              <a:p>
                <a:pPr lvl="0">
                  <a:defRPr b="1" i="0"/>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'Dados Dash'!$A$13:$A$21</c:f>
              <c:strCache>
                <c:ptCount val="9"/>
                <c:pt idx="0">
                  <c:v>Profissional de saúde</c:v>
                </c:pt>
                <c:pt idx="1">
                  <c:v>Outro profissional</c:v>
                </c:pt>
                <c:pt idx="2">
                  <c:v>Pesquisador</c:v>
                </c:pt>
                <c:pt idx="3">
                  <c:v>Cidadão</c:v>
                </c:pt>
                <c:pt idx="4">
                  <c:v>Órgão  público</c:v>
                </c:pt>
                <c:pt idx="5">
                  <c:v>Entidade de defesa do consumidor</c:v>
                </c:pt>
                <c:pt idx="6">
                  <c:v>Associação de profissionais</c:v>
                </c:pt>
                <c:pt idx="7">
                  <c:v>Setor regulado</c:v>
                </c:pt>
                <c:pt idx="8">
                  <c:v>Outro</c:v>
                </c:pt>
              </c:strCache>
            </c:strRef>
          </c:cat>
          <c:val>
            <c:numRef>
              <c:f>'Dados Dash'!$B$13:$B$21</c:f>
              <c:numCache>
                <c:formatCode>General</c:formatCode>
                <c:ptCount val="9"/>
                <c:pt idx="0">
                  <c:v>1</c:v>
                </c:pt>
                <c:pt idx="1">
                  <c:v>1</c:v>
                </c:pt>
                <c:pt idx="2">
                  <c:v>0</c:v>
                </c:pt>
                <c:pt idx="3">
                  <c:v>0</c:v>
                </c:pt>
                <c:pt idx="4">
                  <c:v>1</c:v>
                </c:pt>
                <c:pt idx="5">
                  <c:v>0</c:v>
                </c:pt>
                <c:pt idx="6">
                  <c:v>1</c:v>
                </c:pt>
                <c:pt idx="7">
                  <c:v>17</c:v>
                </c:pt>
                <c:pt idx="8">
                  <c:v>2</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12-0541-4B33-9622-4B66CC30D0EF}"/>
            </c:ext>
          </c:extLst>
        </c:ser>
        <c:dLbls>
          <c:showLegendKey val="0"/>
          <c:showVal val="0"/>
          <c:showCatName val="0"/>
          <c:showSerName val="0"/>
          <c:showPercent val="0"/>
          <c:showBubbleSize val="0"/>
        </c:dLbls>
        <c:gapWidth val="150"/>
        <c:axId val="497068426"/>
        <c:axId val="1683079477"/>
      </c:barChart>
      <c:catAx>
        <c:axId val="497068426"/>
        <c:scaling>
          <c:orientation val="minMax"/>
        </c:scaling>
        <c:delete val="0"/>
        <c:axPos val="b"/>
        <c:title>
          <c:tx>
            <c:rich>
              <a:bodyPr/>
              <a:lstStyle/>
              <a:p>
                <a:pPr lvl="0">
                  <a:defRPr b="0">
                    <a:solidFill>
                      <a:srgbClr val="000000"/>
                    </a:solidFill>
                    <a:latin typeface="+mn-lt"/>
                  </a:defRPr>
                </a:pPr>
                <a:endParaRPr lang="pt-BR"/>
              </a:p>
            </c:rich>
          </c:tx>
          <c:overlay val="0"/>
        </c:title>
        <c:numFmt formatCode="General" sourceLinked="0"/>
        <c:majorTickMark val="none"/>
        <c:minorTickMark val="none"/>
        <c:tickLblPos val="nextTo"/>
        <c:txPr>
          <a:bodyPr/>
          <a:lstStyle/>
          <a:p>
            <a:pPr lvl="0">
              <a:defRPr b="0">
                <a:solidFill>
                  <a:srgbClr val="000000"/>
                </a:solidFill>
                <a:latin typeface="+mn-lt"/>
              </a:defRPr>
            </a:pPr>
            <a:endParaRPr lang="pt-BR"/>
          </a:p>
        </c:txPr>
        <c:crossAx val="1683079477"/>
        <c:crosses val="autoZero"/>
        <c:auto val="1"/>
        <c:lblAlgn val="ctr"/>
        <c:lblOffset val="100"/>
        <c:noMultiLvlLbl val="1"/>
      </c:catAx>
      <c:valAx>
        <c:axId val="1683079477"/>
        <c:scaling>
          <c:orientation val="minMax"/>
        </c:scaling>
        <c:delete val="0"/>
        <c:axPos val="l"/>
        <c:title>
          <c:tx>
            <c:rich>
              <a:bodyPr/>
              <a:lstStyle/>
              <a:p>
                <a:pPr lvl="0">
                  <a:defRPr b="0">
                    <a:solidFill>
                      <a:srgbClr val="000000"/>
                    </a:solidFill>
                    <a:latin typeface="+mn-lt"/>
                  </a:defRPr>
                </a:pPr>
                <a:endParaRPr lang="pt-B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endParaRPr lang="pt-BR"/>
          </a:p>
        </c:txPr>
        <c:crossAx val="497068426"/>
        <c:crosses val="autoZero"/>
        <c:crossBetween val="between"/>
      </c:valAx>
    </c:plotArea>
    <c:plotVisOnly val="1"/>
    <c:dispBlanksAs val="zero"/>
    <c:showDLblsOverMax val="1"/>
  </c:chart>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1"/>
  <c:style val="2"/>
  <c:chart>
    <c:autoTitleDeleted val="1"/>
    <c:plotArea>
      <c:layout/>
      <c:barChart>
        <c:barDir val="col"/>
        <c:grouping val="clustered"/>
        <c:varyColors val="1"/>
        <c:ser>
          <c:idx val="0"/>
          <c:order val="0"/>
          <c:tx>
            <c:v>Sim</c:v>
          </c:tx>
          <c:spPr>
            <a:solidFill>
              <a:srgbClr val="4285F4"/>
            </a:solidFill>
            <a:ln cmpd="sng">
              <a:solidFill>
                <a:srgbClr val="000000"/>
              </a:solidFill>
            </a:ln>
          </c:spPr>
          <c:invertIfNegative val="1"/>
          <c:dLbls>
            <c:spPr>
              <a:noFill/>
              <a:ln>
                <a:noFill/>
              </a:ln>
              <a:effectLst/>
            </c:spPr>
            <c:txPr>
              <a:bodyPr/>
              <a:lstStyle/>
              <a:p>
                <a:pPr lvl="0">
                  <a:defRPr sz="900" b="1" i="0">
                    <a:latin typeface="Franklin Gothic Book"/>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'Dados Dash'!$B$29:$D$29</c:f>
              <c:strCache>
                <c:ptCount val="3"/>
                <c:pt idx="0">
                  <c:v>Total</c:v>
                </c:pt>
                <c:pt idx="1">
                  <c:v>Pessoa Física</c:v>
                </c:pt>
                <c:pt idx="2">
                  <c:v>Pessoa Jurídica</c:v>
                </c:pt>
              </c:strCache>
            </c:strRef>
          </c:cat>
          <c:val>
            <c:numRef>
              <c:f>'Dados Dash'!$B$30:$D$30</c:f>
              <c:numCache>
                <c:formatCode>General</c:formatCode>
                <c:ptCount val="3"/>
                <c:pt idx="0">
                  <c:v>13</c:v>
                </c:pt>
                <c:pt idx="1">
                  <c:v>1</c:v>
                </c:pt>
                <c:pt idx="2">
                  <c:v>12</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046D-4336-8F9D-A2EFA7572970}"/>
            </c:ext>
          </c:extLst>
        </c:ser>
        <c:ser>
          <c:idx val="1"/>
          <c:order val="1"/>
          <c:tx>
            <c:v>Tenho outra opinião</c:v>
          </c:tx>
          <c:spPr>
            <a:solidFill>
              <a:srgbClr val="9E0000"/>
            </a:solidFill>
            <a:ln cmpd="sng">
              <a:solidFill>
                <a:srgbClr val="000000"/>
              </a:solidFill>
            </a:ln>
          </c:spPr>
          <c:invertIfNegative val="1"/>
          <c:dLbls>
            <c:spPr>
              <a:noFill/>
              <a:ln>
                <a:noFill/>
              </a:ln>
              <a:effectLst/>
            </c:spPr>
            <c:txPr>
              <a:bodyPr/>
              <a:lstStyle/>
              <a:p>
                <a:pPr lvl="0">
                  <a:defRPr sz="900" b="1" i="0">
                    <a:latin typeface="Franklin Gothic Book"/>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'Dados Dash'!$B$29:$D$29</c:f>
              <c:strCache>
                <c:ptCount val="3"/>
                <c:pt idx="0">
                  <c:v>Total</c:v>
                </c:pt>
                <c:pt idx="1">
                  <c:v>Pessoa Física</c:v>
                </c:pt>
                <c:pt idx="2">
                  <c:v>Pessoa Jurídica</c:v>
                </c:pt>
              </c:strCache>
            </c:strRef>
          </c:cat>
          <c:val>
            <c:numRef>
              <c:f>'Dados Dash'!$B$31:$D$31</c:f>
              <c:numCache>
                <c:formatCode>General</c:formatCode>
                <c:ptCount val="3"/>
                <c:pt idx="0">
                  <c:v>1</c:v>
                </c:pt>
                <c:pt idx="1">
                  <c:v>0</c:v>
                </c:pt>
                <c:pt idx="2">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046D-4336-8F9D-A2EFA7572970}"/>
            </c:ext>
          </c:extLst>
        </c:ser>
        <c:ser>
          <c:idx val="2"/>
          <c:order val="2"/>
          <c:tx>
            <c:v>Não responderam</c:v>
          </c:tx>
          <c:spPr>
            <a:solidFill>
              <a:srgbClr val="FBBC04"/>
            </a:solidFill>
            <a:ln cmpd="sng">
              <a:solidFill>
                <a:srgbClr val="000000"/>
              </a:solidFill>
            </a:ln>
          </c:spPr>
          <c:invertIfNegative val="1"/>
          <c:dLbls>
            <c:spPr>
              <a:noFill/>
              <a:ln>
                <a:noFill/>
              </a:ln>
              <a:effectLst/>
            </c:spPr>
            <c:txPr>
              <a:bodyPr/>
              <a:lstStyle/>
              <a:p>
                <a:pPr lvl="0">
                  <a:defRPr sz="900" b="1" i="0">
                    <a:latin typeface="Franklin Gothic Book"/>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'Dados Dash'!$B$29:$D$29</c:f>
              <c:strCache>
                <c:ptCount val="3"/>
                <c:pt idx="0">
                  <c:v>Total</c:v>
                </c:pt>
                <c:pt idx="1">
                  <c:v>Pessoa Física</c:v>
                </c:pt>
                <c:pt idx="2">
                  <c:v>Pessoa Jurídica</c:v>
                </c:pt>
              </c:strCache>
            </c:strRef>
          </c:cat>
          <c:val>
            <c:numRef>
              <c:f>'Dados Dash'!$B$32:$D$32</c:f>
              <c:numCache>
                <c:formatCode>General</c:formatCode>
                <c:ptCount val="3"/>
                <c:pt idx="0">
                  <c:v>9</c:v>
                </c:pt>
                <c:pt idx="1">
                  <c:v>1</c:v>
                </c:pt>
                <c:pt idx="2">
                  <c:v>8</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046D-4336-8F9D-A2EFA7572970}"/>
            </c:ext>
          </c:extLst>
        </c:ser>
        <c:dLbls>
          <c:showLegendKey val="0"/>
          <c:showVal val="0"/>
          <c:showCatName val="0"/>
          <c:showSerName val="0"/>
          <c:showPercent val="0"/>
          <c:showBubbleSize val="0"/>
        </c:dLbls>
        <c:gapWidth val="150"/>
        <c:axId val="994290701"/>
        <c:axId val="1704860643"/>
      </c:barChart>
      <c:catAx>
        <c:axId val="994290701"/>
        <c:scaling>
          <c:orientation val="minMax"/>
        </c:scaling>
        <c:delete val="0"/>
        <c:axPos val="b"/>
        <c:title>
          <c:tx>
            <c:rich>
              <a:bodyPr/>
              <a:lstStyle/>
              <a:p>
                <a:pPr lvl="0">
                  <a:defRPr b="0">
                    <a:solidFill>
                      <a:srgbClr val="000000"/>
                    </a:solidFill>
                    <a:latin typeface="+mn-lt"/>
                  </a:defRPr>
                </a:pPr>
                <a:endParaRPr lang="pt-BR"/>
              </a:p>
            </c:rich>
          </c:tx>
          <c:overlay val="0"/>
        </c:title>
        <c:numFmt formatCode="General" sourceLinked="1"/>
        <c:majorTickMark val="none"/>
        <c:minorTickMark val="none"/>
        <c:tickLblPos val="nextTo"/>
        <c:txPr>
          <a:bodyPr/>
          <a:lstStyle/>
          <a:p>
            <a:pPr lvl="0">
              <a:defRPr sz="1000" b="0" i="0">
                <a:solidFill>
                  <a:srgbClr val="000000"/>
                </a:solidFill>
                <a:latin typeface="Franklin Gothic Book"/>
              </a:defRPr>
            </a:pPr>
            <a:endParaRPr lang="pt-BR"/>
          </a:p>
        </c:txPr>
        <c:crossAx val="1704860643"/>
        <c:crosses val="autoZero"/>
        <c:auto val="1"/>
        <c:lblAlgn val="ctr"/>
        <c:lblOffset val="100"/>
        <c:noMultiLvlLbl val="1"/>
      </c:catAx>
      <c:valAx>
        <c:axId val="1704860643"/>
        <c:scaling>
          <c:orientation val="minMax"/>
        </c:scaling>
        <c:delete val="0"/>
        <c:axPos val="l"/>
        <c:title>
          <c:tx>
            <c:rich>
              <a:bodyPr/>
              <a:lstStyle/>
              <a:p>
                <a:pPr lvl="0">
                  <a:defRPr b="0">
                    <a:solidFill>
                      <a:srgbClr val="000000"/>
                    </a:solidFill>
                    <a:latin typeface="+mn-lt"/>
                  </a:defRPr>
                </a:pPr>
                <a:endParaRPr lang="pt-B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endParaRPr lang="pt-BR"/>
          </a:p>
        </c:txPr>
        <c:crossAx val="994290701"/>
        <c:crosses val="autoZero"/>
        <c:crossBetween val="between"/>
      </c:valAx>
    </c:plotArea>
    <c:legend>
      <c:legendPos val="b"/>
      <c:overlay val="0"/>
      <c:txPr>
        <a:bodyPr/>
        <a:lstStyle/>
        <a:p>
          <a:pPr lvl="0">
            <a:defRPr sz="1000" b="0" i="0">
              <a:solidFill>
                <a:srgbClr val="000000"/>
              </a:solidFill>
              <a:latin typeface="Franklin Gothic Book"/>
            </a:defRPr>
          </a:pPr>
          <a:endParaRPr lang="pt-BR"/>
        </a:p>
      </c:txPr>
    </c:legend>
    <c:plotVisOnly val="1"/>
    <c:dispBlanksAs val="zero"/>
    <c:showDLblsOverMax val="1"/>
  </c:chart>
  <c:printSettings>
    <c:headerFooter/>
    <c:pageMargins b="0.78740157499999996" l="0.511811024" r="0.511811024" t="0.78740157499999996" header="0.31496062000000002" footer="0.3149606200000000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1"/>
  <c:style val="2"/>
  <c:chart>
    <c:autoTitleDeleted val="1"/>
    <c:plotArea>
      <c:layout>
        <c:manualLayout>
          <c:xMode val="edge"/>
          <c:yMode val="edge"/>
          <c:x val="0.28660007922317104"/>
          <c:y val="8.2949325955083572E-2"/>
          <c:w val="0.67987884966578349"/>
          <c:h val="0.69120488328000362"/>
        </c:manualLayout>
      </c:layout>
      <c:barChart>
        <c:barDir val="bar"/>
        <c:grouping val="percentStacked"/>
        <c:varyColors val="1"/>
        <c:ser>
          <c:idx val="1"/>
          <c:order val="0"/>
          <c:tx>
            <c:v>Tenho outra opinião</c:v>
          </c:tx>
          <c:spPr>
            <a:solidFill>
              <a:srgbClr val="9E0000"/>
            </a:solidFill>
            <a:ln cmpd="sng">
              <a:solidFill>
                <a:srgbClr val="000000"/>
              </a:solidFill>
            </a:ln>
          </c:spPr>
          <c:invertIfNegative val="1"/>
          <c:dLbls>
            <c:spPr>
              <a:noFill/>
              <a:ln>
                <a:noFill/>
              </a:ln>
              <a:effectLst/>
            </c:spPr>
            <c:txPr>
              <a:bodyPr/>
              <a:lstStyle/>
              <a:p>
                <a:pPr lvl="0">
                  <a:defRPr sz="900" b="1" i="0">
                    <a:latin typeface="Franklin Gothic Book"/>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'Dados Dash'!$A$37:$A$39</c:f>
              <c:strCache>
                <c:ptCount val="3"/>
                <c:pt idx="0">
                  <c:v>Outro</c:v>
                </c:pt>
                <c:pt idx="1">
                  <c:v>Setor regulado</c:v>
                </c:pt>
                <c:pt idx="2">
                  <c:v>Associação de profissionais</c:v>
                </c:pt>
              </c:strCache>
            </c:strRef>
          </c:cat>
          <c:val>
            <c:numRef>
              <c:f>'Dados Dash'!$A$45</c:f>
              <c:numCache>
                <c:formatCode>General</c:formatCode>
                <c:ptCount val="1"/>
                <c:pt idx="0">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B8E6-4D62-9E0E-8973DADA3C95}"/>
            </c:ext>
          </c:extLst>
        </c:ser>
        <c:ser>
          <c:idx val="2"/>
          <c:order val="1"/>
          <c:tx>
            <c:v>Não responderam</c:v>
          </c:tx>
          <c:spPr>
            <a:solidFill>
              <a:srgbClr val="FBBC04"/>
            </a:solidFill>
            <a:ln cmpd="sng">
              <a:solidFill>
                <a:srgbClr val="000000"/>
              </a:solidFill>
            </a:ln>
          </c:spPr>
          <c:invertIfNegative val="1"/>
          <c:dLbls>
            <c:spPr>
              <a:noFill/>
              <a:ln>
                <a:noFill/>
              </a:ln>
              <a:effectLst/>
            </c:spPr>
            <c:txPr>
              <a:bodyPr/>
              <a:lstStyle/>
              <a:p>
                <a:pPr lvl="0">
                  <a:defRPr sz="900" b="1" i="0">
                    <a:latin typeface="Franklin Gothic Book"/>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'Dados Dash'!$A$37:$A$39</c:f>
              <c:strCache>
                <c:ptCount val="3"/>
                <c:pt idx="0">
                  <c:v>Outro</c:v>
                </c:pt>
                <c:pt idx="1">
                  <c:v>Setor regulado</c:v>
                </c:pt>
                <c:pt idx="2">
                  <c:v>Associação de profissionais</c:v>
                </c:pt>
              </c:strCache>
            </c:strRef>
          </c:cat>
          <c:val>
            <c:numRef>
              <c:f>'Dados Dash'!$B$37:$B$39</c:f>
              <c:numCache>
                <c:formatCode>General</c:formatCode>
                <c:ptCount val="3"/>
                <c:pt idx="0">
                  <c:v>2</c:v>
                </c:pt>
                <c:pt idx="1">
                  <c:v>9</c:v>
                </c:pt>
                <c:pt idx="2">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B8E6-4D62-9E0E-8973DADA3C95}"/>
            </c:ext>
          </c:extLst>
        </c:ser>
        <c:ser>
          <c:idx val="4"/>
          <c:order val="2"/>
          <c:tx>
            <c:strRef>
              <c:f>'Dados Dash'!$B$44</c:f>
              <c:strCache>
                <c:ptCount val="1"/>
                <c:pt idx="0">
                  <c:v>1</c:v>
                </c:pt>
              </c:strCache>
            </c:strRef>
          </c:tx>
          <c:spPr>
            <a:solidFill>
              <a:srgbClr val="FF6D01"/>
            </a:solidFill>
            <a:ln cmpd="sng">
              <a:solidFill>
                <a:srgbClr val="000000"/>
              </a:solidFill>
            </a:ln>
          </c:spPr>
          <c:invertIfNegative val="1"/>
          <c:cat>
            <c:strRef>
              <c:f>'Dados Dash'!$A$37:$A$39</c:f>
              <c:strCache>
                <c:ptCount val="3"/>
                <c:pt idx="0">
                  <c:v>Outro</c:v>
                </c:pt>
                <c:pt idx="1">
                  <c:v>Setor regulado</c:v>
                </c:pt>
                <c:pt idx="2">
                  <c:v>Associação de profissionais</c:v>
                </c:pt>
              </c:strCache>
            </c:strRef>
          </c:cat>
          <c:val>
            <c:numRef>
              <c:f>'Dados Dash'!$B$45</c:f>
              <c:numCache>
                <c:formatCode>General</c:formatCode>
                <c:ptCount val="1"/>
                <c:pt idx="0">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B8E6-4D62-9E0E-8973DADA3C95}"/>
            </c:ext>
          </c:extLst>
        </c:ser>
        <c:ser>
          <c:idx val="5"/>
          <c:order val="3"/>
          <c:tx>
            <c:strRef>
              <c:f>'Dados Dash'!$C$36</c:f>
              <c:strCache>
                <c:ptCount val="1"/>
                <c:pt idx="0">
                  <c:v>Tenho outra opinião</c:v>
                </c:pt>
              </c:strCache>
            </c:strRef>
          </c:tx>
          <c:spPr>
            <a:solidFill>
              <a:srgbClr val="46BDC6"/>
            </a:solidFill>
            <a:ln cmpd="sng">
              <a:solidFill>
                <a:srgbClr val="000000"/>
              </a:solidFill>
            </a:ln>
          </c:spPr>
          <c:invertIfNegative val="1"/>
          <c:cat>
            <c:strRef>
              <c:f>'Dados Dash'!$A$37:$A$39</c:f>
              <c:strCache>
                <c:ptCount val="3"/>
                <c:pt idx="0">
                  <c:v>Outro</c:v>
                </c:pt>
                <c:pt idx="1">
                  <c:v>Setor regulado</c:v>
                </c:pt>
                <c:pt idx="2">
                  <c:v>Associação de profissionais</c:v>
                </c:pt>
              </c:strCache>
            </c:strRef>
          </c:cat>
          <c:val>
            <c:numRef>
              <c:f>'Dados Dash'!$C$37:$C$39</c:f>
              <c:numCache>
                <c:formatCode>General</c:formatCode>
                <c:ptCount val="3"/>
                <c:pt idx="0">
                  <c:v>0</c:v>
                </c:pt>
                <c:pt idx="1">
                  <c:v>1</c:v>
                </c:pt>
                <c:pt idx="2">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3-B8E6-4D62-9E0E-8973DADA3C95}"/>
            </c:ext>
          </c:extLst>
        </c:ser>
        <c:ser>
          <c:idx val="7"/>
          <c:order val="4"/>
          <c:tx>
            <c:strRef>
              <c:f>'Dados Dash'!$C$44</c:f>
              <c:strCache>
                <c:ptCount val="1"/>
                <c:pt idx="0">
                  <c:v>0</c:v>
                </c:pt>
              </c:strCache>
            </c:strRef>
          </c:tx>
          <c:invertIfNegative val="1"/>
          <c:cat>
            <c:strRef>
              <c:f>'Dados Dash'!$A$37:$A$39</c:f>
              <c:strCache>
                <c:ptCount val="3"/>
                <c:pt idx="0">
                  <c:v>Outro</c:v>
                </c:pt>
                <c:pt idx="1">
                  <c:v>Setor regulado</c:v>
                </c:pt>
                <c:pt idx="2">
                  <c:v>Associação de profissionais</c:v>
                </c:pt>
              </c:strCache>
            </c:strRef>
          </c:cat>
          <c:val>
            <c:numRef>
              <c:f>'Dados Dash'!$C$45</c:f>
              <c:numCache>
                <c:formatCode>General</c:formatCode>
                <c:ptCount val="1"/>
                <c:pt idx="0">
                  <c:v>0</c:v>
                </c:pt>
              </c:numCache>
            </c:numRef>
          </c:val>
          <c:extLst>
            <c:ext xmlns:c16="http://schemas.microsoft.com/office/drawing/2014/chart" uri="{C3380CC4-5D6E-409C-BE32-E72D297353CC}">
              <c16:uniqueId val="{00000004-B8E6-4D62-9E0E-8973DADA3C95}"/>
            </c:ext>
          </c:extLst>
        </c:ser>
        <c:ser>
          <c:idx val="8"/>
          <c:order val="5"/>
          <c:tx>
            <c:strRef>
              <c:f>'Dados Dash'!$D$36</c:f>
              <c:strCache>
                <c:ptCount val="1"/>
                <c:pt idx="0">
                  <c:v>Não responderam</c:v>
                </c:pt>
              </c:strCache>
            </c:strRef>
          </c:tx>
          <c:invertIfNegative val="1"/>
          <c:cat>
            <c:strRef>
              <c:f>'Dados Dash'!$A$37:$A$39</c:f>
              <c:strCache>
                <c:ptCount val="3"/>
                <c:pt idx="0">
                  <c:v>Outro</c:v>
                </c:pt>
                <c:pt idx="1">
                  <c:v>Setor regulado</c:v>
                </c:pt>
                <c:pt idx="2">
                  <c:v>Associação de profissionais</c:v>
                </c:pt>
              </c:strCache>
            </c:strRef>
          </c:cat>
          <c:val>
            <c:numRef>
              <c:f>'Dados Dash'!$D$37:$D$39</c:f>
              <c:numCache>
                <c:formatCode>General</c:formatCode>
                <c:ptCount val="3"/>
                <c:pt idx="0">
                  <c:v>0</c:v>
                </c:pt>
                <c:pt idx="1">
                  <c:v>7</c:v>
                </c:pt>
                <c:pt idx="2">
                  <c:v>1</c:v>
                </c:pt>
              </c:numCache>
            </c:numRef>
          </c:val>
          <c:extLst>
            <c:ext xmlns:c16="http://schemas.microsoft.com/office/drawing/2014/chart" uri="{C3380CC4-5D6E-409C-BE32-E72D297353CC}">
              <c16:uniqueId val="{00000005-B8E6-4D62-9E0E-8973DADA3C95}"/>
            </c:ext>
          </c:extLst>
        </c:ser>
        <c:ser>
          <c:idx val="10"/>
          <c:order val="6"/>
          <c:tx>
            <c:strRef>
              <c:f>'Dados Dash'!$D$44</c:f>
              <c:strCache>
                <c:ptCount val="1"/>
                <c:pt idx="0">
                  <c:v>0</c:v>
                </c:pt>
              </c:strCache>
            </c:strRef>
          </c:tx>
          <c:invertIfNegative val="1"/>
          <c:cat>
            <c:strRef>
              <c:f>'Dados Dash'!$A$37:$A$39</c:f>
              <c:strCache>
                <c:ptCount val="3"/>
                <c:pt idx="0">
                  <c:v>Outro</c:v>
                </c:pt>
                <c:pt idx="1">
                  <c:v>Setor regulado</c:v>
                </c:pt>
                <c:pt idx="2">
                  <c:v>Associação de profissionais</c:v>
                </c:pt>
              </c:strCache>
            </c:strRef>
          </c:cat>
          <c:val>
            <c:numRef>
              <c:f>'Dados Dash'!$D$45</c:f>
              <c:numCache>
                <c:formatCode>General</c:formatCode>
                <c:ptCount val="1"/>
                <c:pt idx="0">
                  <c:v>1</c:v>
                </c:pt>
              </c:numCache>
            </c:numRef>
          </c:val>
          <c:extLst>
            <c:ext xmlns:c16="http://schemas.microsoft.com/office/drawing/2014/chart" uri="{C3380CC4-5D6E-409C-BE32-E72D297353CC}">
              <c16:uniqueId val="{00000006-B8E6-4D62-9E0E-8973DADA3C95}"/>
            </c:ext>
          </c:extLst>
        </c:ser>
        <c:dLbls>
          <c:showLegendKey val="0"/>
          <c:showVal val="0"/>
          <c:showCatName val="0"/>
          <c:showSerName val="0"/>
          <c:showPercent val="0"/>
          <c:showBubbleSize val="0"/>
        </c:dLbls>
        <c:gapWidth val="150"/>
        <c:overlap val="100"/>
        <c:axId val="190758321"/>
        <c:axId val="1244212180"/>
      </c:barChart>
      <c:catAx>
        <c:axId val="190758321"/>
        <c:scaling>
          <c:orientation val="maxMin"/>
        </c:scaling>
        <c:delete val="0"/>
        <c:axPos val="l"/>
        <c:title>
          <c:tx>
            <c:rich>
              <a:bodyPr/>
              <a:lstStyle/>
              <a:p>
                <a:pPr lvl="0">
                  <a:defRPr b="0">
                    <a:solidFill>
                      <a:srgbClr val="000000"/>
                    </a:solidFill>
                    <a:latin typeface="+mn-lt"/>
                  </a:defRPr>
                </a:pPr>
                <a:endParaRPr lang="pt-BR"/>
              </a:p>
            </c:rich>
          </c:tx>
          <c:overlay val="0"/>
        </c:title>
        <c:numFmt formatCode="General" sourceLinked="1"/>
        <c:majorTickMark val="none"/>
        <c:minorTickMark val="none"/>
        <c:tickLblPos val="nextTo"/>
        <c:txPr>
          <a:bodyPr/>
          <a:lstStyle/>
          <a:p>
            <a:pPr lvl="0">
              <a:defRPr sz="1000" b="0" i="0">
                <a:solidFill>
                  <a:srgbClr val="000000"/>
                </a:solidFill>
                <a:latin typeface="Franklin Gothic Book"/>
              </a:defRPr>
            </a:pPr>
            <a:endParaRPr lang="pt-BR"/>
          </a:p>
        </c:txPr>
        <c:crossAx val="1244212180"/>
        <c:crosses val="autoZero"/>
        <c:auto val="1"/>
        <c:lblAlgn val="ctr"/>
        <c:lblOffset val="100"/>
        <c:noMultiLvlLbl val="1"/>
      </c:catAx>
      <c:valAx>
        <c:axId val="1244212180"/>
        <c:scaling>
          <c:orientation val="minMax"/>
        </c:scaling>
        <c:delete val="0"/>
        <c:axPos val="b"/>
        <c:title>
          <c:tx>
            <c:rich>
              <a:bodyPr/>
              <a:lstStyle/>
              <a:p>
                <a:pPr lvl="0">
                  <a:defRPr b="0">
                    <a:solidFill>
                      <a:srgbClr val="000000"/>
                    </a:solidFill>
                    <a:latin typeface="+mn-lt"/>
                  </a:defRPr>
                </a:pPr>
                <a:endParaRPr lang="pt-BR"/>
              </a:p>
            </c:rich>
          </c:tx>
          <c:overlay val="0"/>
        </c:title>
        <c:numFmt formatCode="0%" sourceLinked="1"/>
        <c:majorTickMark val="none"/>
        <c:minorTickMark val="none"/>
        <c:tickLblPos val="nextTo"/>
        <c:spPr>
          <a:ln/>
        </c:spPr>
        <c:txPr>
          <a:bodyPr/>
          <a:lstStyle/>
          <a:p>
            <a:pPr lvl="0">
              <a:defRPr sz="1000" b="0" i="0">
                <a:solidFill>
                  <a:srgbClr val="000000"/>
                </a:solidFill>
                <a:latin typeface="Franklin Gothic Book"/>
              </a:defRPr>
            </a:pPr>
            <a:endParaRPr lang="pt-BR"/>
          </a:p>
        </c:txPr>
        <c:crossAx val="190758321"/>
        <c:crosses val="max"/>
        <c:crossBetween val="between"/>
      </c:valAx>
    </c:plotArea>
    <c:legend>
      <c:legendPos val="b"/>
      <c:layout>
        <c:manualLayout>
          <c:xMode val="edge"/>
          <c:yMode val="edge"/>
          <c:x val="0.3730986192751729"/>
          <c:y val="0.89245574791864679"/>
        </c:manualLayout>
      </c:layout>
      <c:overlay val="0"/>
      <c:txPr>
        <a:bodyPr/>
        <a:lstStyle/>
        <a:p>
          <a:pPr lvl="0">
            <a:defRPr sz="1000" b="0" i="0">
              <a:solidFill>
                <a:srgbClr val="000000"/>
              </a:solidFill>
              <a:latin typeface="Franklin Gothic Book"/>
            </a:defRPr>
          </a:pPr>
          <a:endParaRPr lang="pt-BR"/>
        </a:p>
      </c:txPr>
    </c:legend>
    <c:plotVisOnly val="1"/>
    <c:dispBlanksAs val="zero"/>
    <c:showDLblsOverMax val="1"/>
  </c:chart>
  <c:printSettings>
    <c:headerFooter/>
    <c:pageMargins b="0.78740157499999996" l="0.511811024" r="0.511811024" t="0.78740157499999996" header="0.31496062000000002" footer="0.3149606200000000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1"/>
  <c:style val="2"/>
  <c:chart>
    <c:autoTitleDeleted val="1"/>
    <c:plotArea>
      <c:layout/>
      <c:barChart>
        <c:barDir val="col"/>
        <c:grouping val="clustered"/>
        <c:varyColors val="1"/>
        <c:ser>
          <c:idx val="0"/>
          <c:order val="0"/>
          <c:tx>
            <c:v>Positivos</c:v>
          </c:tx>
          <c:spPr>
            <a:solidFill>
              <a:srgbClr val="4285F4"/>
            </a:solidFill>
            <a:ln cmpd="sng">
              <a:solidFill>
                <a:srgbClr val="000000"/>
              </a:solidFill>
            </a:ln>
          </c:spPr>
          <c:invertIfNegative val="1"/>
          <c:dLbls>
            <c:spPr>
              <a:noFill/>
              <a:ln>
                <a:noFill/>
              </a:ln>
              <a:effectLst/>
            </c:spPr>
            <c:txPr>
              <a:bodyPr/>
              <a:lstStyle/>
              <a:p>
                <a:pPr lvl="0">
                  <a:defRPr sz="900" b="1" i="0">
                    <a:latin typeface="Franklin Gothic Book"/>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'Dados Dash'!$B$49:$D$49</c:f>
              <c:strCache>
                <c:ptCount val="3"/>
                <c:pt idx="0">
                  <c:v>Total</c:v>
                </c:pt>
                <c:pt idx="1">
                  <c:v>Pessoa Física</c:v>
                </c:pt>
                <c:pt idx="2">
                  <c:v>Pessoa Jurídica</c:v>
                </c:pt>
              </c:strCache>
            </c:strRef>
          </c:cat>
          <c:val>
            <c:numRef>
              <c:f>'Dados Dash'!$B$50:$D$50</c:f>
              <c:numCache>
                <c:formatCode>General</c:formatCode>
                <c:ptCount val="3"/>
                <c:pt idx="0">
                  <c:v>13</c:v>
                </c:pt>
                <c:pt idx="1">
                  <c:v>2</c:v>
                </c:pt>
                <c:pt idx="2">
                  <c:v>11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2181-45C7-9BED-0FD7F5CA34F7}"/>
            </c:ext>
          </c:extLst>
        </c:ser>
        <c:ser>
          <c:idx val="1"/>
          <c:order val="1"/>
          <c:tx>
            <c:v>Negativos</c:v>
          </c:tx>
          <c:spPr>
            <a:solidFill>
              <a:srgbClr val="813365"/>
            </a:solidFill>
            <a:ln cmpd="sng">
              <a:solidFill>
                <a:srgbClr val="000000"/>
              </a:solidFill>
            </a:ln>
          </c:spPr>
          <c:invertIfNegative val="1"/>
          <c:dLbls>
            <c:spPr>
              <a:noFill/>
              <a:ln>
                <a:noFill/>
              </a:ln>
              <a:effectLst/>
            </c:spPr>
            <c:txPr>
              <a:bodyPr/>
              <a:lstStyle/>
              <a:p>
                <a:pPr lvl="0">
                  <a:defRPr sz="900" b="1" i="0">
                    <a:latin typeface="Franklin Gothic Book"/>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'Dados Dash'!$B$49:$D$49</c:f>
              <c:strCache>
                <c:ptCount val="3"/>
                <c:pt idx="0">
                  <c:v>Total</c:v>
                </c:pt>
                <c:pt idx="1">
                  <c:v>Pessoa Física</c:v>
                </c:pt>
                <c:pt idx="2">
                  <c:v>Pessoa Jurídica</c:v>
                </c:pt>
              </c:strCache>
            </c:strRef>
          </c:cat>
          <c:val>
            <c:numRef>
              <c:f>'Dados Dash'!$B$51:$D$51</c:f>
              <c:numCache>
                <c:formatCode>General</c:formatCode>
                <c:ptCount val="3"/>
                <c:pt idx="0">
                  <c:v>1</c:v>
                </c:pt>
                <c:pt idx="1">
                  <c:v>0</c:v>
                </c:pt>
                <c:pt idx="2">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2181-45C7-9BED-0FD7F5CA34F7}"/>
            </c:ext>
          </c:extLst>
        </c:ser>
        <c:ser>
          <c:idx val="2"/>
          <c:order val="2"/>
          <c:tx>
            <c:v>Positivos e Negativos</c:v>
          </c:tx>
          <c:spPr>
            <a:solidFill>
              <a:srgbClr val="FBBC04"/>
            </a:solidFill>
            <a:ln cmpd="sng">
              <a:solidFill>
                <a:srgbClr val="000000"/>
              </a:solidFill>
            </a:ln>
          </c:spPr>
          <c:invertIfNegative val="1"/>
          <c:dLbls>
            <c:spPr>
              <a:noFill/>
              <a:ln>
                <a:noFill/>
              </a:ln>
              <a:effectLst/>
            </c:spPr>
            <c:txPr>
              <a:bodyPr/>
              <a:lstStyle/>
              <a:p>
                <a:pPr lvl="0">
                  <a:defRPr sz="900" b="1" i="0">
                    <a:latin typeface="Franklin Gothic Book"/>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'Dados Dash'!$B$49:$D$49</c:f>
              <c:strCache>
                <c:ptCount val="3"/>
                <c:pt idx="0">
                  <c:v>Total</c:v>
                </c:pt>
                <c:pt idx="1">
                  <c:v>Pessoa Física</c:v>
                </c:pt>
                <c:pt idx="2">
                  <c:v>Pessoa Jurídica</c:v>
                </c:pt>
              </c:strCache>
            </c:strRef>
          </c:cat>
          <c:val>
            <c:numRef>
              <c:f>'Dados Dash'!$B$52:$D$52</c:f>
              <c:numCache>
                <c:formatCode>General</c:formatCode>
                <c:ptCount val="3"/>
                <c:pt idx="0">
                  <c:v>9</c:v>
                </c:pt>
                <c:pt idx="1">
                  <c:v>0</c:v>
                </c:pt>
                <c:pt idx="2">
                  <c:v>9</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2181-45C7-9BED-0FD7F5CA34F7}"/>
            </c:ext>
          </c:extLst>
        </c:ser>
        <c:dLbls>
          <c:showLegendKey val="0"/>
          <c:showVal val="0"/>
          <c:showCatName val="0"/>
          <c:showSerName val="0"/>
          <c:showPercent val="0"/>
          <c:showBubbleSize val="0"/>
        </c:dLbls>
        <c:gapWidth val="150"/>
        <c:axId val="1872141051"/>
        <c:axId val="998619401"/>
      </c:barChart>
      <c:catAx>
        <c:axId val="1872141051"/>
        <c:scaling>
          <c:orientation val="minMax"/>
        </c:scaling>
        <c:delete val="0"/>
        <c:axPos val="b"/>
        <c:title>
          <c:tx>
            <c:rich>
              <a:bodyPr/>
              <a:lstStyle/>
              <a:p>
                <a:pPr lvl="0">
                  <a:defRPr b="0">
                    <a:solidFill>
                      <a:srgbClr val="000000"/>
                    </a:solidFill>
                    <a:latin typeface="+mn-lt"/>
                  </a:defRPr>
                </a:pPr>
                <a:endParaRPr lang="pt-BR"/>
              </a:p>
            </c:rich>
          </c:tx>
          <c:overlay val="0"/>
        </c:title>
        <c:numFmt formatCode="General" sourceLinked="1"/>
        <c:majorTickMark val="none"/>
        <c:minorTickMark val="none"/>
        <c:tickLblPos val="nextTo"/>
        <c:txPr>
          <a:bodyPr/>
          <a:lstStyle/>
          <a:p>
            <a:pPr lvl="0">
              <a:defRPr sz="1000" b="0" i="0">
                <a:solidFill>
                  <a:srgbClr val="000000"/>
                </a:solidFill>
                <a:latin typeface="Franklin Gothic Book"/>
              </a:defRPr>
            </a:pPr>
            <a:endParaRPr lang="pt-BR"/>
          </a:p>
        </c:txPr>
        <c:crossAx val="998619401"/>
        <c:crosses val="autoZero"/>
        <c:auto val="1"/>
        <c:lblAlgn val="ctr"/>
        <c:lblOffset val="100"/>
        <c:noMultiLvlLbl val="1"/>
      </c:catAx>
      <c:valAx>
        <c:axId val="998619401"/>
        <c:scaling>
          <c:orientation val="minMax"/>
        </c:scaling>
        <c:delete val="0"/>
        <c:axPos val="l"/>
        <c:title>
          <c:tx>
            <c:rich>
              <a:bodyPr/>
              <a:lstStyle/>
              <a:p>
                <a:pPr lvl="0">
                  <a:defRPr b="0">
                    <a:solidFill>
                      <a:srgbClr val="000000"/>
                    </a:solidFill>
                    <a:latin typeface="+mn-lt"/>
                  </a:defRPr>
                </a:pPr>
                <a:endParaRPr lang="pt-B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endParaRPr lang="pt-BR"/>
          </a:p>
        </c:txPr>
        <c:crossAx val="1872141051"/>
        <c:crosses val="autoZero"/>
        <c:crossBetween val="between"/>
      </c:valAx>
    </c:plotArea>
    <c:legend>
      <c:legendPos val="b"/>
      <c:layout>
        <c:manualLayout>
          <c:xMode val="edge"/>
          <c:yMode val="edge"/>
          <c:x val="7.7091266217543378E-2"/>
          <c:y val="0.88397261531119797"/>
        </c:manualLayout>
      </c:layout>
      <c:overlay val="0"/>
      <c:txPr>
        <a:bodyPr/>
        <a:lstStyle/>
        <a:p>
          <a:pPr lvl="0">
            <a:defRPr sz="1000" b="0" i="0">
              <a:solidFill>
                <a:srgbClr val="000000"/>
              </a:solidFill>
              <a:latin typeface="Franklin Gothic Book"/>
            </a:defRPr>
          </a:pPr>
          <a:endParaRPr lang="pt-BR"/>
        </a:p>
      </c:txPr>
    </c:legend>
    <c:plotVisOnly val="1"/>
    <c:dispBlanksAs val="zero"/>
    <c:showDLblsOverMax val="1"/>
  </c:chart>
  <c:printSettings>
    <c:headerFooter/>
    <c:pageMargins b="0.78740157499999996" l="0.511811024" r="0.511811024" t="0.78740157499999996" header="0.31496062000000002" footer="0.3149606200000000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1"/>
  <c:style val="2"/>
  <c:chart>
    <c:autoTitleDeleted val="1"/>
    <c:plotArea>
      <c:layout>
        <c:manualLayout>
          <c:xMode val="edge"/>
          <c:yMode val="edge"/>
          <c:x val="0.28388734720681918"/>
          <c:y val="4.3737588246141497E-2"/>
          <c:w val="0.67518581446815829"/>
          <c:h val="0.68915849443762445"/>
        </c:manualLayout>
      </c:layout>
      <c:barChart>
        <c:barDir val="bar"/>
        <c:grouping val="percentStacked"/>
        <c:varyColors val="1"/>
        <c:ser>
          <c:idx val="1"/>
          <c:order val="0"/>
          <c:tx>
            <c:v>Negativos</c:v>
          </c:tx>
          <c:spPr>
            <a:solidFill>
              <a:srgbClr val="813365"/>
            </a:solidFill>
            <a:ln cmpd="sng">
              <a:solidFill>
                <a:srgbClr val="000000"/>
              </a:solidFill>
            </a:ln>
          </c:spPr>
          <c:invertIfNegative val="1"/>
          <c:dLbls>
            <c:spPr>
              <a:noFill/>
              <a:ln>
                <a:noFill/>
              </a:ln>
              <a:effectLst/>
            </c:spPr>
            <c:txPr>
              <a:bodyPr/>
              <a:lstStyle/>
              <a:p>
                <a:pPr lvl="0">
                  <a:defRPr sz="900" b="1" i="0">
                    <a:latin typeface="Franklin Gothic Book"/>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'Dados Dash'!$A$59:$A$61</c:f>
              <c:strCache>
                <c:ptCount val="3"/>
                <c:pt idx="0">
                  <c:v>Outro</c:v>
                </c:pt>
                <c:pt idx="1">
                  <c:v>Setor regulado</c:v>
                </c:pt>
                <c:pt idx="2">
                  <c:v>Associação de profissionais</c:v>
                </c:pt>
              </c:strCache>
            </c:strRef>
          </c:cat>
          <c:val>
            <c:numRef>
              <c:f>'Dados Dash'!$A$67</c:f>
              <c:numCache>
                <c:formatCode>General</c:formatCode>
                <c:ptCount val="1"/>
                <c:pt idx="0">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2739-4018-8987-4CB15590168B}"/>
            </c:ext>
          </c:extLst>
        </c:ser>
        <c:ser>
          <c:idx val="2"/>
          <c:order val="1"/>
          <c:tx>
            <c:v>Positivos e Negativos</c:v>
          </c:tx>
          <c:spPr>
            <a:solidFill>
              <a:srgbClr val="FBBC04"/>
            </a:solidFill>
            <a:ln cmpd="sng">
              <a:solidFill>
                <a:srgbClr val="000000"/>
              </a:solidFill>
            </a:ln>
          </c:spPr>
          <c:invertIfNegative val="1"/>
          <c:dLbls>
            <c:spPr>
              <a:noFill/>
              <a:ln>
                <a:noFill/>
              </a:ln>
              <a:effectLst/>
            </c:spPr>
            <c:txPr>
              <a:bodyPr/>
              <a:lstStyle/>
              <a:p>
                <a:pPr lvl="0">
                  <a:defRPr sz="900" b="1" i="0">
                    <a:latin typeface="Franklin Gothic Book"/>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'Dados Dash'!$A$59:$A$61</c:f>
              <c:strCache>
                <c:ptCount val="3"/>
                <c:pt idx="0">
                  <c:v>Outro</c:v>
                </c:pt>
                <c:pt idx="1">
                  <c:v>Setor regulado</c:v>
                </c:pt>
                <c:pt idx="2">
                  <c:v>Associação de profissionais</c:v>
                </c:pt>
              </c:strCache>
            </c:strRef>
          </c:cat>
          <c:val>
            <c:numRef>
              <c:f>'Dados Dash'!$B$59:$B$61</c:f>
              <c:numCache>
                <c:formatCode>General</c:formatCode>
                <c:ptCount val="3"/>
                <c:pt idx="0">
                  <c:v>2</c:v>
                </c:pt>
                <c:pt idx="1">
                  <c:v>8</c:v>
                </c:pt>
                <c:pt idx="2">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2739-4018-8987-4CB15590168B}"/>
            </c:ext>
          </c:extLst>
        </c:ser>
        <c:ser>
          <c:idx val="4"/>
          <c:order val="2"/>
          <c:tx>
            <c:strRef>
              <c:f>'Dados Dash'!$B$66</c:f>
              <c:strCache>
                <c:ptCount val="1"/>
                <c:pt idx="0">
                  <c:v>1</c:v>
                </c:pt>
              </c:strCache>
            </c:strRef>
          </c:tx>
          <c:spPr>
            <a:solidFill>
              <a:srgbClr val="FF6D01"/>
            </a:solidFill>
            <a:ln cmpd="sng">
              <a:solidFill>
                <a:srgbClr val="000000"/>
              </a:solidFill>
            </a:ln>
          </c:spPr>
          <c:invertIfNegative val="1"/>
          <c:cat>
            <c:strRef>
              <c:f>'Dados Dash'!$A$59:$A$61</c:f>
              <c:strCache>
                <c:ptCount val="3"/>
                <c:pt idx="0">
                  <c:v>Outro</c:v>
                </c:pt>
                <c:pt idx="1">
                  <c:v>Setor regulado</c:v>
                </c:pt>
                <c:pt idx="2">
                  <c:v>Associação de profissionais</c:v>
                </c:pt>
              </c:strCache>
            </c:strRef>
          </c:cat>
          <c:val>
            <c:numRef>
              <c:f>'Dados Dash'!$B$67</c:f>
              <c:numCache>
                <c:formatCode>General</c:formatCode>
                <c:ptCount val="1"/>
                <c:pt idx="0">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2739-4018-8987-4CB15590168B}"/>
            </c:ext>
          </c:extLst>
        </c:ser>
        <c:ser>
          <c:idx val="5"/>
          <c:order val="3"/>
          <c:tx>
            <c:strRef>
              <c:f>'Dados Dash'!$C$58</c:f>
              <c:strCache>
                <c:ptCount val="1"/>
                <c:pt idx="0">
                  <c:v>Negativos</c:v>
                </c:pt>
              </c:strCache>
            </c:strRef>
          </c:tx>
          <c:spPr>
            <a:solidFill>
              <a:srgbClr val="46BDC6"/>
            </a:solidFill>
            <a:ln cmpd="sng">
              <a:solidFill>
                <a:srgbClr val="000000"/>
              </a:solidFill>
            </a:ln>
          </c:spPr>
          <c:invertIfNegative val="1"/>
          <c:cat>
            <c:strRef>
              <c:f>'Dados Dash'!$A$59:$A$61</c:f>
              <c:strCache>
                <c:ptCount val="3"/>
                <c:pt idx="0">
                  <c:v>Outro</c:v>
                </c:pt>
                <c:pt idx="1">
                  <c:v>Setor regulado</c:v>
                </c:pt>
                <c:pt idx="2">
                  <c:v>Associação de profissionais</c:v>
                </c:pt>
              </c:strCache>
            </c:strRef>
          </c:cat>
          <c:val>
            <c:numRef>
              <c:f>'Dados Dash'!$C$59:$C$61</c:f>
              <c:numCache>
                <c:formatCode>General</c:formatCode>
                <c:ptCount val="3"/>
                <c:pt idx="0">
                  <c:v>0</c:v>
                </c:pt>
                <c:pt idx="1">
                  <c:v>1</c:v>
                </c:pt>
                <c:pt idx="2">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3-2739-4018-8987-4CB15590168B}"/>
            </c:ext>
          </c:extLst>
        </c:ser>
        <c:ser>
          <c:idx val="7"/>
          <c:order val="4"/>
          <c:tx>
            <c:strRef>
              <c:f>'Dados Dash'!$C$66</c:f>
              <c:strCache>
                <c:ptCount val="1"/>
                <c:pt idx="0">
                  <c:v>0</c:v>
                </c:pt>
              </c:strCache>
            </c:strRef>
          </c:tx>
          <c:invertIfNegative val="1"/>
          <c:cat>
            <c:strRef>
              <c:f>'Dados Dash'!$A$59:$A$61</c:f>
              <c:strCache>
                <c:ptCount val="3"/>
                <c:pt idx="0">
                  <c:v>Outro</c:v>
                </c:pt>
                <c:pt idx="1">
                  <c:v>Setor regulado</c:v>
                </c:pt>
                <c:pt idx="2">
                  <c:v>Associação de profissionais</c:v>
                </c:pt>
              </c:strCache>
            </c:strRef>
          </c:cat>
          <c:val>
            <c:numRef>
              <c:f>'Dados Dash'!$C$67</c:f>
              <c:numCache>
                <c:formatCode>General</c:formatCode>
                <c:ptCount val="1"/>
                <c:pt idx="0">
                  <c:v>0</c:v>
                </c:pt>
              </c:numCache>
            </c:numRef>
          </c:val>
          <c:extLst>
            <c:ext xmlns:c16="http://schemas.microsoft.com/office/drawing/2014/chart" uri="{C3380CC4-5D6E-409C-BE32-E72D297353CC}">
              <c16:uniqueId val="{00000004-2739-4018-8987-4CB15590168B}"/>
            </c:ext>
          </c:extLst>
        </c:ser>
        <c:ser>
          <c:idx val="8"/>
          <c:order val="5"/>
          <c:tx>
            <c:strRef>
              <c:f>'Dados Dash'!$D$58</c:f>
              <c:strCache>
                <c:ptCount val="1"/>
                <c:pt idx="0">
                  <c:v>Positivos e Negativos</c:v>
                </c:pt>
              </c:strCache>
            </c:strRef>
          </c:tx>
          <c:invertIfNegative val="1"/>
          <c:cat>
            <c:strRef>
              <c:f>'Dados Dash'!$A$59:$A$61</c:f>
              <c:strCache>
                <c:ptCount val="3"/>
                <c:pt idx="0">
                  <c:v>Outro</c:v>
                </c:pt>
                <c:pt idx="1">
                  <c:v>Setor regulado</c:v>
                </c:pt>
                <c:pt idx="2">
                  <c:v>Associação de profissionais</c:v>
                </c:pt>
              </c:strCache>
            </c:strRef>
          </c:cat>
          <c:val>
            <c:numRef>
              <c:f>'Dados Dash'!$D$59:$D$61</c:f>
              <c:numCache>
                <c:formatCode>General</c:formatCode>
                <c:ptCount val="3"/>
                <c:pt idx="0">
                  <c:v>0</c:v>
                </c:pt>
                <c:pt idx="1">
                  <c:v>8</c:v>
                </c:pt>
                <c:pt idx="2">
                  <c:v>0</c:v>
                </c:pt>
              </c:numCache>
            </c:numRef>
          </c:val>
          <c:extLst>
            <c:ext xmlns:c16="http://schemas.microsoft.com/office/drawing/2014/chart" uri="{C3380CC4-5D6E-409C-BE32-E72D297353CC}">
              <c16:uniqueId val="{00000005-2739-4018-8987-4CB15590168B}"/>
            </c:ext>
          </c:extLst>
        </c:ser>
        <c:ser>
          <c:idx val="10"/>
          <c:order val="6"/>
          <c:tx>
            <c:strRef>
              <c:f>'Dados Dash'!$D$66</c:f>
              <c:strCache>
                <c:ptCount val="1"/>
                <c:pt idx="0">
                  <c:v>0</c:v>
                </c:pt>
              </c:strCache>
            </c:strRef>
          </c:tx>
          <c:invertIfNegative val="1"/>
          <c:cat>
            <c:strRef>
              <c:f>'Dados Dash'!$A$59:$A$61</c:f>
              <c:strCache>
                <c:ptCount val="3"/>
                <c:pt idx="0">
                  <c:v>Outro</c:v>
                </c:pt>
                <c:pt idx="1">
                  <c:v>Setor regulado</c:v>
                </c:pt>
                <c:pt idx="2">
                  <c:v>Associação de profissionais</c:v>
                </c:pt>
              </c:strCache>
            </c:strRef>
          </c:cat>
          <c:val>
            <c:numRef>
              <c:f>'Dados Dash'!$D$67</c:f>
              <c:numCache>
                <c:formatCode>General</c:formatCode>
                <c:ptCount val="1"/>
                <c:pt idx="0">
                  <c:v>0</c:v>
                </c:pt>
              </c:numCache>
            </c:numRef>
          </c:val>
          <c:extLst>
            <c:ext xmlns:c16="http://schemas.microsoft.com/office/drawing/2014/chart" uri="{C3380CC4-5D6E-409C-BE32-E72D297353CC}">
              <c16:uniqueId val="{00000006-2739-4018-8987-4CB15590168B}"/>
            </c:ext>
          </c:extLst>
        </c:ser>
        <c:dLbls>
          <c:showLegendKey val="0"/>
          <c:showVal val="0"/>
          <c:showCatName val="0"/>
          <c:showSerName val="0"/>
          <c:showPercent val="0"/>
          <c:showBubbleSize val="0"/>
        </c:dLbls>
        <c:gapWidth val="150"/>
        <c:overlap val="100"/>
        <c:axId val="560871140"/>
        <c:axId val="1389448796"/>
      </c:barChart>
      <c:catAx>
        <c:axId val="560871140"/>
        <c:scaling>
          <c:orientation val="maxMin"/>
        </c:scaling>
        <c:delete val="0"/>
        <c:axPos val="l"/>
        <c:title>
          <c:tx>
            <c:rich>
              <a:bodyPr/>
              <a:lstStyle/>
              <a:p>
                <a:pPr lvl="0">
                  <a:defRPr b="0">
                    <a:solidFill>
                      <a:srgbClr val="000000"/>
                    </a:solidFill>
                    <a:latin typeface="+mn-lt"/>
                  </a:defRPr>
                </a:pPr>
                <a:endParaRPr lang="pt-BR"/>
              </a:p>
            </c:rich>
          </c:tx>
          <c:overlay val="0"/>
        </c:title>
        <c:numFmt formatCode="General" sourceLinked="1"/>
        <c:majorTickMark val="none"/>
        <c:minorTickMark val="none"/>
        <c:tickLblPos val="nextTo"/>
        <c:txPr>
          <a:bodyPr/>
          <a:lstStyle/>
          <a:p>
            <a:pPr lvl="0">
              <a:defRPr sz="1000" b="0" i="0">
                <a:solidFill>
                  <a:srgbClr val="000000"/>
                </a:solidFill>
                <a:latin typeface="Franklin Gothic Book"/>
              </a:defRPr>
            </a:pPr>
            <a:endParaRPr lang="pt-BR"/>
          </a:p>
        </c:txPr>
        <c:crossAx val="1389448796"/>
        <c:crosses val="autoZero"/>
        <c:auto val="1"/>
        <c:lblAlgn val="ctr"/>
        <c:lblOffset val="100"/>
        <c:noMultiLvlLbl val="1"/>
      </c:catAx>
      <c:valAx>
        <c:axId val="1389448796"/>
        <c:scaling>
          <c:orientation val="minMax"/>
        </c:scaling>
        <c:delete val="0"/>
        <c:axPos val="b"/>
        <c:title>
          <c:tx>
            <c:rich>
              <a:bodyPr/>
              <a:lstStyle/>
              <a:p>
                <a:pPr lvl="0">
                  <a:defRPr b="0">
                    <a:solidFill>
                      <a:srgbClr val="000000"/>
                    </a:solidFill>
                    <a:latin typeface="+mn-lt"/>
                  </a:defRPr>
                </a:pPr>
                <a:endParaRPr lang="pt-BR"/>
              </a:p>
            </c:rich>
          </c:tx>
          <c:overlay val="0"/>
        </c:title>
        <c:numFmt formatCode="0%" sourceLinked="1"/>
        <c:majorTickMark val="none"/>
        <c:minorTickMark val="none"/>
        <c:tickLblPos val="nextTo"/>
        <c:spPr>
          <a:ln/>
        </c:spPr>
        <c:txPr>
          <a:bodyPr/>
          <a:lstStyle/>
          <a:p>
            <a:pPr lvl="0">
              <a:defRPr sz="1000" b="0" i="0">
                <a:solidFill>
                  <a:srgbClr val="000000"/>
                </a:solidFill>
                <a:latin typeface="Franklin Gothic Book"/>
              </a:defRPr>
            </a:pPr>
            <a:endParaRPr lang="pt-BR"/>
          </a:p>
        </c:txPr>
        <c:crossAx val="560871140"/>
        <c:crosses val="max"/>
        <c:crossBetween val="between"/>
      </c:valAx>
    </c:plotArea>
    <c:legend>
      <c:legendPos val="b"/>
      <c:layout>
        <c:manualLayout>
          <c:xMode val="edge"/>
          <c:yMode val="edge"/>
          <c:x val="0.31804809276757368"/>
          <c:y val="0.85993389581687696"/>
        </c:manualLayout>
      </c:layout>
      <c:overlay val="0"/>
      <c:txPr>
        <a:bodyPr/>
        <a:lstStyle/>
        <a:p>
          <a:pPr lvl="0">
            <a:defRPr sz="1000" b="0" i="0">
              <a:solidFill>
                <a:srgbClr val="000000"/>
              </a:solidFill>
              <a:latin typeface="Franklin Gothic Book"/>
            </a:defRPr>
          </a:pPr>
          <a:endParaRPr lang="pt-BR"/>
        </a:p>
      </c:txPr>
    </c:legend>
    <c:plotVisOnly val="1"/>
    <c:dispBlanksAs val="zero"/>
    <c:showDLblsOverMax val="1"/>
  </c:chart>
  <c:printSettings>
    <c:headerFooter/>
    <c:pageMargins b="0.78740157499999996" l="0.511811024" r="0.511811024" t="0.78740157499999996" header="0.31496062000000002" footer="0.3149606200000000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1"/>
  <c:style val="2"/>
  <c:chart>
    <c:autoTitleDeleted val="1"/>
    <c:plotArea>
      <c:layout>
        <c:manualLayout>
          <c:xMode val="edge"/>
          <c:yMode val="edge"/>
          <c:x val="0.49028266030172918"/>
          <c:y val="0.13277844057371616"/>
          <c:w val="0.48076996132062438"/>
          <c:h val="0.58447900545909082"/>
        </c:manualLayout>
      </c:layout>
      <c:barChart>
        <c:barDir val="bar"/>
        <c:grouping val="clustered"/>
        <c:varyColors val="1"/>
        <c:ser>
          <c:idx val="0"/>
          <c:order val="0"/>
          <c:tx>
            <c:v>Sim</c:v>
          </c:tx>
          <c:spPr>
            <a:solidFill>
              <a:srgbClr val="4285F4"/>
            </a:solidFill>
            <a:ln cmpd="sng">
              <a:solidFill>
                <a:srgbClr val="000000"/>
              </a:solidFill>
            </a:ln>
          </c:spPr>
          <c:invertIfNegative val="1"/>
          <c:dLbls>
            <c:spPr>
              <a:noFill/>
              <a:ln>
                <a:noFill/>
              </a:ln>
              <a:effectLst/>
            </c:spPr>
            <c:txPr>
              <a:bodyPr/>
              <a:lstStyle/>
              <a:p>
                <a:pPr lvl="0">
                  <a:defRPr sz="900" b="0" i="0">
                    <a:latin typeface="Franklin Gothic Book"/>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 Gráficos e Tabelas'!$D$41:$D$49</c:f>
              <c:strCache>
                <c:ptCount val="9"/>
                <c:pt idx="0">
                  <c:v>Pessoa Física</c:v>
                </c:pt>
                <c:pt idx="1">
                  <c:v>Outros</c:v>
                </c:pt>
                <c:pt idx="2">
                  <c:v>Profissional de saúde</c:v>
                </c:pt>
                <c:pt idx="3">
                  <c:v>Pessoa Jurídica</c:v>
                </c:pt>
                <c:pt idx="4">
                  <c:v>Outro</c:v>
                </c:pt>
                <c:pt idx="5">
                  <c:v>Setor regulado: empresa ou entidade representativa</c:v>
                </c:pt>
                <c:pt idx="6">
                  <c:v>Órgão ou entidade do poder público</c:v>
                </c:pt>
                <c:pt idx="7">
                  <c:v>Conselho, sindicato ou associação de profissionais</c:v>
                </c:pt>
                <c:pt idx="8">
                  <c:v>Total Geral</c:v>
                </c:pt>
              </c:strCache>
            </c:strRef>
          </c:cat>
          <c:val>
            <c:numRef>
              <c:f>' Gráficos e Tabelas'!$E$41:$E$49</c:f>
              <c:numCache>
                <c:formatCode>General</c:formatCode>
                <c:ptCount val="9"/>
                <c:pt idx="0">
                  <c:v>1</c:v>
                </c:pt>
                <c:pt idx="1">
                  <c:v>1</c:v>
                </c:pt>
                <c:pt idx="3">
                  <c:v>12</c:v>
                </c:pt>
                <c:pt idx="4">
                  <c:v>2</c:v>
                </c:pt>
                <c:pt idx="5">
                  <c:v>9</c:v>
                </c:pt>
                <c:pt idx="6">
                  <c:v>1</c:v>
                </c:pt>
                <c:pt idx="8">
                  <c:v>13</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BAB9-4C27-B09F-78D444F4DDBD}"/>
            </c:ext>
          </c:extLst>
        </c:ser>
        <c:ser>
          <c:idx val="1"/>
          <c:order val="1"/>
          <c:tx>
            <c:v>Não responderam</c:v>
          </c:tx>
          <c:spPr>
            <a:solidFill>
              <a:srgbClr val="EA4335"/>
            </a:solidFill>
            <a:ln cmpd="sng">
              <a:solidFill>
                <a:srgbClr val="000000"/>
              </a:solidFill>
            </a:ln>
          </c:spPr>
          <c:invertIfNegative val="1"/>
          <c:dLbls>
            <c:spPr>
              <a:noFill/>
              <a:ln>
                <a:noFill/>
              </a:ln>
              <a:effectLst/>
            </c:spPr>
            <c:txPr>
              <a:bodyPr/>
              <a:lstStyle/>
              <a:p>
                <a:pPr lvl="0">
                  <a:defRPr sz="900" b="0" i="0">
                    <a:latin typeface="Franklin Gothic Book"/>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 Gráficos e Tabelas'!$D$41:$D$49</c:f>
              <c:strCache>
                <c:ptCount val="9"/>
                <c:pt idx="0">
                  <c:v>Pessoa Física</c:v>
                </c:pt>
                <c:pt idx="1">
                  <c:v>Outros</c:v>
                </c:pt>
                <c:pt idx="2">
                  <c:v>Profissional de saúde</c:v>
                </c:pt>
                <c:pt idx="3">
                  <c:v>Pessoa Jurídica</c:v>
                </c:pt>
                <c:pt idx="4">
                  <c:v>Outro</c:v>
                </c:pt>
                <c:pt idx="5">
                  <c:v>Setor regulado: empresa ou entidade representativa</c:v>
                </c:pt>
                <c:pt idx="6">
                  <c:v>Órgão ou entidade do poder público</c:v>
                </c:pt>
                <c:pt idx="7">
                  <c:v>Conselho, sindicato ou associação de profissionais</c:v>
                </c:pt>
                <c:pt idx="8">
                  <c:v>Total Geral</c:v>
                </c:pt>
              </c:strCache>
            </c:strRef>
          </c:cat>
          <c:val>
            <c:numRef>
              <c:f>' Gráficos e Tabelas'!$F$41:$F$49</c:f>
              <c:numCache>
                <c:formatCode>General</c:formatCode>
                <c:ptCount val="9"/>
                <c:pt idx="0">
                  <c:v>1</c:v>
                </c:pt>
                <c:pt idx="2">
                  <c:v>1</c:v>
                </c:pt>
                <c:pt idx="3">
                  <c:v>8</c:v>
                </c:pt>
                <c:pt idx="5">
                  <c:v>7</c:v>
                </c:pt>
                <c:pt idx="7">
                  <c:v>1</c:v>
                </c:pt>
                <c:pt idx="8">
                  <c:v>9</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BAB9-4C27-B09F-78D444F4DDBD}"/>
            </c:ext>
          </c:extLst>
        </c:ser>
        <c:ser>
          <c:idx val="2"/>
          <c:order val="2"/>
          <c:tx>
            <c:v>Tenho outra opinião</c:v>
          </c:tx>
          <c:spPr>
            <a:solidFill>
              <a:srgbClr val="FBBC04"/>
            </a:solidFill>
            <a:ln cmpd="sng">
              <a:solidFill>
                <a:srgbClr val="000000"/>
              </a:solidFill>
            </a:ln>
          </c:spPr>
          <c:invertIfNegative val="1"/>
          <c:dLbls>
            <c:spPr>
              <a:noFill/>
              <a:ln>
                <a:noFill/>
              </a:ln>
              <a:effectLst/>
            </c:spPr>
            <c:txPr>
              <a:bodyPr/>
              <a:lstStyle/>
              <a:p>
                <a:pPr lvl="0">
                  <a:defRPr sz="900" b="0" i="0">
                    <a:latin typeface="Franklin Gothic Book"/>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 Gráficos e Tabelas'!$D$41:$D$49</c:f>
              <c:strCache>
                <c:ptCount val="9"/>
                <c:pt idx="0">
                  <c:v>Pessoa Física</c:v>
                </c:pt>
                <c:pt idx="1">
                  <c:v>Outros</c:v>
                </c:pt>
                <c:pt idx="2">
                  <c:v>Profissional de saúde</c:v>
                </c:pt>
                <c:pt idx="3">
                  <c:v>Pessoa Jurídica</c:v>
                </c:pt>
                <c:pt idx="4">
                  <c:v>Outro</c:v>
                </c:pt>
                <c:pt idx="5">
                  <c:v>Setor regulado: empresa ou entidade representativa</c:v>
                </c:pt>
                <c:pt idx="6">
                  <c:v>Órgão ou entidade do poder público</c:v>
                </c:pt>
                <c:pt idx="7">
                  <c:v>Conselho, sindicato ou associação de profissionais</c:v>
                </c:pt>
                <c:pt idx="8">
                  <c:v>Total Geral</c:v>
                </c:pt>
              </c:strCache>
            </c:strRef>
          </c:cat>
          <c:val>
            <c:numRef>
              <c:f>' Gráficos e Tabelas'!$G$41:$G$49</c:f>
              <c:numCache>
                <c:formatCode>General</c:formatCode>
                <c:ptCount val="9"/>
                <c:pt idx="3">
                  <c:v>1</c:v>
                </c:pt>
                <c:pt idx="5">
                  <c:v>1</c:v>
                </c:pt>
                <c:pt idx="8">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BAB9-4C27-B09F-78D444F4DDBD}"/>
            </c:ext>
          </c:extLst>
        </c:ser>
        <c:dLbls>
          <c:showLegendKey val="0"/>
          <c:showVal val="0"/>
          <c:showCatName val="0"/>
          <c:showSerName val="0"/>
          <c:showPercent val="0"/>
          <c:showBubbleSize val="0"/>
        </c:dLbls>
        <c:gapWidth val="150"/>
        <c:axId val="1708714919"/>
        <c:axId val="141531383"/>
      </c:barChart>
      <c:catAx>
        <c:axId val="1708714919"/>
        <c:scaling>
          <c:orientation val="maxMin"/>
        </c:scaling>
        <c:delete val="0"/>
        <c:axPos val="l"/>
        <c:title>
          <c:tx>
            <c:rich>
              <a:bodyPr/>
              <a:lstStyle/>
              <a:p>
                <a:pPr lvl="0">
                  <a:defRPr b="0">
                    <a:solidFill>
                      <a:srgbClr val="000000"/>
                    </a:solidFill>
                    <a:latin typeface="+mn-lt"/>
                  </a:defRPr>
                </a:pPr>
                <a:endParaRPr lang="pt-BR"/>
              </a:p>
            </c:rich>
          </c:tx>
          <c:overlay val="0"/>
        </c:title>
        <c:numFmt formatCode="General" sourceLinked="1"/>
        <c:majorTickMark val="none"/>
        <c:minorTickMark val="none"/>
        <c:tickLblPos val="nextTo"/>
        <c:txPr>
          <a:bodyPr/>
          <a:lstStyle/>
          <a:p>
            <a:pPr lvl="0">
              <a:defRPr sz="900" b="0" i="0">
                <a:solidFill>
                  <a:srgbClr val="000000"/>
                </a:solidFill>
                <a:latin typeface="Calibri"/>
              </a:defRPr>
            </a:pPr>
            <a:endParaRPr lang="pt-BR"/>
          </a:p>
        </c:txPr>
        <c:crossAx val="141531383"/>
        <c:crosses val="autoZero"/>
        <c:auto val="1"/>
        <c:lblAlgn val="ctr"/>
        <c:lblOffset val="100"/>
        <c:noMultiLvlLbl val="1"/>
      </c:catAx>
      <c:valAx>
        <c:axId val="141531383"/>
        <c:scaling>
          <c:orientation val="minMax"/>
        </c:scaling>
        <c:delete val="0"/>
        <c:axPos val="b"/>
        <c:title>
          <c:tx>
            <c:rich>
              <a:bodyPr/>
              <a:lstStyle/>
              <a:p>
                <a:pPr lvl="0">
                  <a:defRPr b="0">
                    <a:solidFill>
                      <a:srgbClr val="000000"/>
                    </a:solidFill>
                    <a:latin typeface="+mn-lt"/>
                  </a:defRPr>
                </a:pPr>
                <a:endParaRPr lang="pt-BR"/>
              </a:p>
            </c:rich>
          </c:tx>
          <c:overlay val="0"/>
        </c:title>
        <c:numFmt formatCode="General" sourceLinked="1"/>
        <c:majorTickMark val="none"/>
        <c:minorTickMark val="none"/>
        <c:tickLblPos val="nextTo"/>
        <c:spPr>
          <a:ln/>
        </c:spPr>
        <c:txPr>
          <a:bodyPr/>
          <a:lstStyle/>
          <a:p>
            <a:pPr lvl="0">
              <a:defRPr sz="900" b="0" i="0">
                <a:solidFill>
                  <a:srgbClr val="000000"/>
                </a:solidFill>
                <a:latin typeface="Calibri"/>
              </a:defRPr>
            </a:pPr>
            <a:endParaRPr lang="pt-BR"/>
          </a:p>
        </c:txPr>
        <c:crossAx val="1708714919"/>
        <c:crosses val="max"/>
        <c:crossBetween val="between"/>
      </c:valAx>
    </c:plotArea>
    <c:legend>
      <c:legendPos val="r"/>
      <c:layout>
        <c:manualLayout>
          <c:xMode val="edge"/>
          <c:yMode val="edge"/>
          <c:x val="1.6891369591459298E-2"/>
          <c:y val="0.84686144793455898"/>
        </c:manualLayout>
      </c:layout>
      <c:overlay val="0"/>
      <c:txPr>
        <a:bodyPr/>
        <a:lstStyle/>
        <a:p>
          <a:pPr lvl="0">
            <a:defRPr sz="900" b="0" i="0">
              <a:solidFill>
                <a:srgbClr val="1A1A1A"/>
              </a:solidFill>
              <a:latin typeface="Calibri"/>
            </a:defRPr>
          </a:pPr>
          <a:endParaRPr lang="pt-BR"/>
        </a:p>
      </c:txPr>
    </c:legend>
    <c:plotVisOnly val="1"/>
    <c:dispBlanksAs val="zero"/>
    <c:showDLblsOverMax val="1"/>
  </c:chart>
  <c:printSettings>
    <c:headerFooter/>
    <c:pageMargins b="0.78740157499999996" l="0.511811024" r="0.511811024" t="0.78740157499999996" header="0.31496062000000002" footer="0.3149606200000000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1"/>
  <c:style val="2"/>
  <c:chart>
    <c:autoTitleDeleted val="1"/>
    <c:plotArea>
      <c:layout>
        <c:manualLayout>
          <c:xMode val="edge"/>
          <c:yMode val="edge"/>
          <c:x val="8.0436547995603111E-2"/>
          <c:y val="0.15718237143433994"/>
          <c:w val="0.8843217006410784"/>
          <c:h val="0.28927814687226594"/>
        </c:manualLayout>
      </c:layout>
      <c:barChart>
        <c:barDir val="col"/>
        <c:grouping val="clustered"/>
        <c:varyColors val="1"/>
        <c:ser>
          <c:idx val="0"/>
          <c:order val="0"/>
          <c:tx>
            <c:v>Total</c:v>
          </c:tx>
          <c:spPr>
            <a:solidFill>
              <a:srgbClr val="4285F4"/>
            </a:solidFill>
            <a:ln cmpd="sng">
              <a:solidFill>
                <a:srgbClr val="000000"/>
              </a:solidFill>
            </a:ln>
          </c:spPr>
          <c:invertIfNegative val="1"/>
          <c:dLbls>
            <c:spPr>
              <a:noFill/>
              <a:ln>
                <a:noFill/>
              </a:ln>
              <a:effectLst/>
            </c:spPr>
            <c:txPr>
              <a:bodyPr/>
              <a:lstStyle/>
              <a:p>
                <a:pPr lvl="0">
                  <a:defRPr sz="900" b="1" i="0">
                    <a:latin typeface="Calibri"/>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 Gráficos e Tabelas'!$D$15:$D$23</c:f>
              <c:strCache>
                <c:ptCount val="9"/>
                <c:pt idx="0">
                  <c:v>Pessoa Física</c:v>
                </c:pt>
                <c:pt idx="1">
                  <c:v>Outros</c:v>
                </c:pt>
                <c:pt idx="2">
                  <c:v>Profissional de saúde</c:v>
                </c:pt>
                <c:pt idx="3">
                  <c:v>Pessoa Jurídica</c:v>
                </c:pt>
                <c:pt idx="4">
                  <c:v>Outro</c:v>
                </c:pt>
                <c:pt idx="5">
                  <c:v>Setor regulado: empresa ou entidade representativa</c:v>
                </c:pt>
                <c:pt idx="6">
                  <c:v>Órgão ou entidade do poder público</c:v>
                </c:pt>
                <c:pt idx="7">
                  <c:v>Conselho, sindicato ou associação de profissionais</c:v>
                </c:pt>
                <c:pt idx="8">
                  <c:v>Total Geral</c:v>
                </c:pt>
              </c:strCache>
            </c:strRef>
          </c:cat>
          <c:val>
            <c:numRef>
              <c:f>' Gráficos e Tabelas'!$E$15:$E$23</c:f>
              <c:numCache>
                <c:formatCode>General</c:formatCode>
                <c:ptCount val="9"/>
                <c:pt idx="0">
                  <c:v>2</c:v>
                </c:pt>
                <c:pt idx="1">
                  <c:v>1</c:v>
                </c:pt>
                <c:pt idx="2">
                  <c:v>1</c:v>
                </c:pt>
                <c:pt idx="3">
                  <c:v>21</c:v>
                </c:pt>
                <c:pt idx="4">
                  <c:v>2</c:v>
                </c:pt>
                <c:pt idx="5">
                  <c:v>17</c:v>
                </c:pt>
                <c:pt idx="6">
                  <c:v>1</c:v>
                </c:pt>
                <c:pt idx="7">
                  <c:v>1</c:v>
                </c:pt>
                <c:pt idx="8">
                  <c:v>23</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44EB-45E0-BCFF-F989E6AFC7E5}"/>
            </c:ext>
          </c:extLst>
        </c:ser>
        <c:dLbls>
          <c:showLegendKey val="0"/>
          <c:showVal val="0"/>
          <c:showCatName val="0"/>
          <c:showSerName val="0"/>
          <c:showPercent val="0"/>
          <c:showBubbleSize val="0"/>
        </c:dLbls>
        <c:gapWidth val="150"/>
        <c:axId val="1981627112"/>
        <c:axId val="961833666"/>
      </c:barChart>
      <c:catAx>
        <c:axId val="1981627112"/>
        <c:scaling>
          <c:orientation val="minMax"/>
        </c:scaling>
        <c:delete val="0"/>
        <c:axPos val="b"/>
        <c:title>
          <c:tx>
            <c:rich>
              <a:bodyPr/>
              <a:lstStyle/>
              <a:p>
                <a:pPr lvl="0">
                  <a:defRPr b="0">
                    <a:solidFill>
                      <a:srgbClr val="000000"/>
                    </a:solidFill>
                    <a:latin typeface="+mn-lt"/>
                  </a:defRPr>
                </a:pPr>
                <a:endParaRPr lang="pt-BR"/>
              </a:p>
            </c:rich>
          </c:tx>
          <c:overlay val="0"/>
        </c:title>
        <c:numFmt formatCode="General" sourceLinked="1"/>
        <c:majorTickMark val="none"/>
        <c:minorTickMark val="none"/>
        <c:tickLblPos val="nextTo"/>
        <c:txPr>
          <a:bodyPr/>
          <a:lstStyle/>
          <a:p>
            <a:pPr lvl="0">
              <a:defRPr sz="900" b="0" i="0">
                <a:solidFill>
                  <a:srgbClr val="000000"/>
                </a:solidFill>
                <a:latin typeface="Calibri"/>
              </a:defRPr>
            </a:pPr>
            <a:endParaRPr lang="pt-BR"/>
          </a:p>
        </c:txPr>
        <c:crossAx val="961833666"/>
        <c:crosses val="autoZero"/>
        <c:auto val="1"/>
        <c:lblAlgn val="ctr"/>
        <c:lblOffset val="100"/>
        <c:noMultiLvlLbl val="1"/>
      </c:catAx>
      <c:valAx>
        <c:axId val="961833666"/>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pt-BR"/>
              </a:p>
            </c:rich>
          </c:tx>
          <c:overlay val="0"/>
        </c:title>
        <c:numFmt formatCode="General" sourceLinked="1"/>
        <c:majorTickMark val="none"/>
        <c:minorTickMark val="none"/>
        <c:tickLblPos val="nextTo"/>
        <c:spPr>
          <a:ln/>
        </c:spPr>
        <c:txPr>
          <a:bodyPr/>
          <a:lstStyle/>
          <a:p>
            <a:pPr lvl="0">
              <a:defRPr sz="900" b="0" i="0">
                <a:solidFill>
                  <a:srgbClr val="000000"/>
                </a:solidFill>
                <a:latin typeface="Calibri"/>
              </a:defRPr>
            </a:pPr>
            <a:endParaRPr lang="pt-BR"/>
          </a:p>
        </c:txPr>
        <c:crossAx val="1981627112"/>
        <c:crosses val="autoZero"/>
        <c:crossBetween val="between"/>
      </c:valAx>
    </c:plotArea>
    <c:plotVisOnly val="1"/>
    <c:dispBlanksAs val="zero"/>
    <c:showDLblsOverMax val="1"/>
  </c:chart>
  <c:printSettings>
    <c:headerFooter/>
    <c:pageMargins b="0.78740157499999996" l="0.511811024" r="0.511811024" t="0.78740157499999996" header="0.31496062000000002" footer="0.3149606200000000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1"/>
  <c:style val="2"/>
  <c:chart>
    <c:autoTitleDeleted val="1"/>
    <c:plotArea>
      <c:layout>
        <c:manualLayout>
          <c:xMode val="edge"/>
          <c:yMode val="edge"/>
          <c:x val="0.49629505936554008"/>
          <c:y val="0.1276051811575129"/>
          <c:w val="0.45444751343254869"/>
          <c:h val="0.66677646669524482"/>
        </c:manualLayout>
      </c:layout>
      <c:barChart>
        <c:barDir val="bar"/>
        <c:grouping val="percentStacked"/>
        <c:varyColors val="1"/>
        <c:ser>
          <c:idx val="0"/>
          <c:order val="0"/>
          <c:tx>
            <c:v>Negativos</c:v>
          </c:tx>
          <c:spPr>
            <a:solidFill>
              <a:srgbClr val="4285F4"/>
            </a:solidFill>
            <a:ln cmpd="sng">
              <a:solidFill>
                <a:srgbClr val="000000"/>
              </a:solidFill>
            </a:ln>
          </c:spPr>
          <c:invertIfNegative val="1"/>
          <c:cat>
            <c:strRef>
              <c:f>' Gráficos e Tabelas'!$D$66:$D$74</c:f>
              <c:strCache>
                <c:ptCount val="9"/>
                <c:pt idx="0">
                  <c:v>Pessoa Física</c:v>
                </c:pt>
                <c:pt idx="1">
                  <c:v>Outros</c:v>
                </c:pt>
                <c:pt idx="2">
                  <c:v>Profissional de saúde</c:v>
                </c:pt>
                <c:pt idx="3">
                  <c:v>Pessoa Jurídica</c:v>
                </c:pt>
                <c:pt idx="4">
                  <c:v>Outro</c:v>
                </c:pt>
                <c:pt idx="5">
                  <c:v>Setor regulado: empresa ou entidade representativa</c:v>
                </c:pt>
                <c:pt idx="6">
                  <c:v>Órgão ou entidade do poder público</c:v>
                </c:pt>
                <c:pt idx="7">
                  <c:v>Conselho, sindicato ou associação de profissionais</c:v>
                </c:pt>
                <c:pt idx="8">
                  <c:v>Total Geral</c:v>
                </c:pt>
              </c:strCache>
            </c:strRef>
          </c:cat>
          <c:val>
            <c:numRef>
              <c:f>' Gráficos e Tabelas'!$E$66:$E$74</c:f>
              <c:numCache>
                <c:formatCode>General</c:formatCode>
                <c:ptCount val="9"/>
                <c:pt idx="3">
                  <c:v>1</c:v>
                </c:pt>
                <c:pt idx="5">
                  <c:v>1</c:v>
                </c:pt>
                <c:pt idx="8">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7F25-4360-82D6-A326F7346450}"/>
            </c:ext>
          </c:extLst>
        </c:ser>
        <c:ser>
          <c:idx val="1"/>
          <c:order val="1"/>
          <c:tx>
            <c:v>Positivos</c:v>
          </c:tx>
          <c:spPr>
            <a:solidFill>
              <a:srgbClr val="EA4335"/>
            </a:solidFill>
            <a:ln cmpd="sng">
              <a:solidFill>
                <a:srgbClr val="000000"/>
              </a:solidFill>
            </a:ln>
          </c:spPr>
          <c:invertIfNegative val="1"/>
          <c:dLbls>
            <c:spPr>
              <a:noFill/>
              <a:ln>
                <a:noFill/>
              </a:ln>
              <a:effectLst/>
            </c:spPr>
            <c:txPr>
              <a:bodyPr/>
              <a:lstStyle/>
              <a:p>
                <a:pPr lvl="0">
                  <a:defRPr sz="900" b="0" i="0">
                    <a:latin typeface="Franklin Gothic Book"/>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 Gráficos e Tabelas'!$D$66:$D$74</c:f>
              <c:strCache>
                <c:ptCount val="9"/>
                <c:pt idx="0">
                  <c:v>Pessoa Física</c:v>
                </c:pt>
                <c:pt idx="1">
                  <c:v>Outros</c:v>
                </c:pt>
                <c:pt idx="2">
                  <c:v>Profissional de saúde</c:v>
                </c:pt>
                <c:pt idx="3">
                  <c:v>Pessoa Jurídica</c:v>
                </c:pt>
                <c:pt idx="4">
                  <c:v>Outro</c:v>
                </c:pt>
                <c:pt idx="5">
                  <c:v>Setor regulado: empresa ou entidade representativa</c:v>
                </c:pt>
                <c:pt idx="6">
                  <c:v>Órgão ou entidade do poder público</c:v>
                </c:pt>
                <c:pt idx="7">
                  <c:v>Conselho, sindicato ou associação de profissionais</c:v>
                </c:pt>
                <c:pt idx="8">
                  <c:v>Total Geral</c:v>
                </c:pt>
              </c:strCache>
            </c:strRef>
          </c:cat>
          <c:val>
            <c:numRef>
              <c:f>' Gráficos e Tabelas'!$F$66:$F$74</c:f>
              <c:numCache>
                <c:formatCode>General</c:formatCode>
                <c:ptCount val="9"/>
                <c:pt idx="0">
                  <c:v>2</c:v>
                </c:pt>
                <c:pt idx="1">
                  <c:v>1</c:v>
                </c:pt>
                <c:pt idx="2">
                  <c:v>1</c:v>
                </c:pt>
                <c:pt idx="3">
                  <c:v>11</c:v>
                </c:pt>
                <c:pt idx="4">
                  <c:v>2</c:v>
                </c:pt>
                <c:pt idx="5">
                  <c:v>8</c:v>
                </c:pt>
                <c:pt idx="7">
                  <c:v>1</c:v>
                </c:pt>
                <c:pt idx="8">
                  <c:v>13</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7F25-4360-82D6-A326F7346450}"/>
            </c:ext>
          </c:extLst>
        </c:ser>
        <c:ser>
          <c:idx val="2"/>
          <c:order val="2"/>
          <c:tx>
            <c:v>Positivos e negativos</c:v>
          </c:tx>
          <c:spPr>
            <a:solidFill>
              <a:srgbClr val="FBBC04"/>
            </a:solidFill>
            <a:ln cmpd="sng">
              <a:solidFill>
                <a:srgbClr val="000000"/>
              </a:solidFill>
            </a:ln>
          </c:spPr>
          <c:invertIfNegative val="1"/>
          <c:dLbls>
            <c:spPr>
              <a:noFill/>
              <a:ln>
                <a:noFill/>
              </a:ln>
              <a:effectLst/>
            </c:spPr>
            <c:txPr>
              <a:bodyPr/>
              <a:lstStyle/>
              <a:p>
                <a:pPr lvl="0">
                  <a:defRPr sz="900" b="0" i="0">
                    <a:latin typeface="Franklin Gothic Book"/>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 Gráficos e Tabelas'!$D$66:$D$74</c:f>
              <c:strCache>
                <c:ptCount val="9"/>
                <c:pt idx="0">
                  <c:v>Pessoa Física</c:v>
                </c:pt>
                <c:pt idx="1">
                  <c:v>Outros</c:v>
                </c:pt>
                <c:pt idx="2">
                  <c:v>Profissional de saúde</c:v>
                </c:pt>
                <c:pt idx="3">
                  <c:v>Pessoa Jurídica</c:v>
                </c:pt>
                <c:pt idx="4">
                  <c:v>Outro</c:v>
                </c:pt>
                <c:pt idx="5">
                  <c:v>Setor regulado: empresa ou entidade representativa</c:v>
                </c:pt>
                <c:pt idx="6">
                  <c:v>Órgão ou entidade do poder público</c:v>
                </c:pt>
                <c:pt idx="7">
                  <c:v>Conselho, sindicato ou associação de profissionais</c:v>
                </c:pt>
                <c:pt idx="8">
                  <c:v>Total Geral</c:v>
                </c:pt>
              </c:strCache>
            </c:strRef>
          </c:cat>
          <c:val>
            <c:numRef>
              <c:f>' Gráficos e Tabelas'!$G$66:$G$74</c:f>
              <c:numCache>
                <c:formatCode>General</c:formatCode>
                <c:ptCount val="9"/>
                <c:pt idx="3">
                  <c:v>9</c:v>
                </c:pt>
                <c:pt idx="5">
                  <c:v>8</c:v>
                </c:pt>
                <c:pt idx="6">
                  <c:v>1</c:v>
                </c:pt>
                <c:pt idx="8">
                  <c:v>9</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7F25-4360-82D6-A326F7346450}"/>
            </c:ext>
          </c:extLst>
        </c:ser>
        <c:dLbls>
          <c:showLegendKey val="0"/>
          <c:showVal val="0"/>
          <c:showCatName val="0"/>
          <c:showSerName val="0"/>
          <c:showPercent val="0"/>
          <c:showBubbleSize val="0"/>
        </c:dLbls>
        <c:gapWidth val="150"/>
        <c:overlap val="100"/>
        <c:axId val="1971656090"/>
        <c:axId val="84065580"/>
      </c:barChart>
      <c:catAx>
        <c:axId val="1971656090"/>
        <c:scaling>
          <c:orientation val="maxMin"/>
        </c:scaling>
        <c:delete val="0"/>
        <c:axPos val="l"/>
        <c:title>
          <c:tx>
            <c:rich>
              <a:bodyPr/>
              <a:lstStyle/>
              <a:p>
                <a:pPr lvl="0">
                  <a:defRPr b="0">
                    <a:solidFill>
                      <a:srgbClr val="000000"/>
                    </a:solidFill>
                    <a:latin typeface="+mn-lt"/>
                  </a:defRPr>
                </a:pPr>
                <a:endParaRPr lang="pt-BR"/>
              </a:p>
            </c:rich>
          </c:tx>
          <c:overlay val="0"/>
        </c:title>
        <c:numFmt formatCode="General" sourceLinked="1"/>
        <c:majorTickMark val="none"/>
        <c:minorTickMark val="none"/>
        <c:tickLblPos val="nextTo"/>
        <c:txPr>
          <a:bodyPr/>
          <a:lstStyle/>
          <a:p>
            <a:pPr lvl="0">
              <a:defRPr sz="900" b="0" i="0">
                <a:solidFill>
                  <a:srgbClr val="000000"/>
                </a:solidFill>
                <a:latin typeface="Calibri"/>
              </a:defRPr>
            </a:pPr>
            <a:endParaRPr lang="pt-BR"/>
          </a:p>
        </c:txPr>
        <c:crossAx val="84065580"/>
        <c:crosses val="autoZero"/>
        <c:auto val="1"/>
        <c:lblAlgn val="ctr"/>
        <c:lblOffset val="100"/>
        <c:noMultiLvlLbl val="1"/>
      </c:catAx>
      <c:valAx>
        <c:axId val="84065580"/>
        <c:scaling>
          <c:orientation val="minMax"/>
        </c:scaling>
        <c:delete val="0"/>
        <c:axPos val="b"/>
        <c:title>
          <c:tx>
            <c:rich>
              <a:bodyPr/>
              <a:lstStyle/>
              <a:p>
                <a:pPr lvl="0">
                  <a:defRPr b="0">
                    <a:solidFill>
                      <a:srgbClr val="000000"/>
                    </a:solidFill>
                    <a:latin typeface="+mn-lt"/>
                  </a:defRPr>
                </a:pPr>
                <a:endParaRPr lang="pt-BR"/>
              </a:p>
            </c:rich>
          </c:tx>
          <c:overlay val="0"/>
        </c:title>
        <c:numFmt formatCode="0%" sourceLinked="1"/>
        <c:majorTickMark val="none"/>
        <c:minorTickMark val="none"/>
        <c:tickLblPos val="nextTo"/>
        <c:spPr>
          <a:ln/>
        </c:spPr>
        <c:txPr>
          <a:bodyPr/>
          <a:lstStyle/>
          <a:p>
            <a:pPr lvl="0">
              <a:defRPr b="0">
                <a:solidFill>
                  <a:srgbClr val="000000"/>
                </a:solidFill>
                <a:latin typeface="+mn-lt"/>
              </a:defRPr>
            </a:pPr>
            <a:endParaRPr lang="pt-BR"/>
          </a:p>
        </c:txPr>
        <c:crossAx val="1971656090"/>
        <c:crosses val="max"/>
        <c:crossBetween val="between"/>
      </c:valAx>
    </c:plotArea>
    <c:legend>
      <c:legendPos val="r"/>
      <c:layout>
        <c:manualLayout>
          <c:xMode val="edge"/>
          <c:yMode val="edge"/>
          <c:x val="9.4562032274652444E-2"/>
          <c:y val="0.86004083401324949"/>
        </c:manualLayout>
      </c:layout>
      <c:overlay val="0"/>
      <c:txPr>
        <a:bodyPr/>
        <a:lstStyle/>
        <a:p>
          <a:pPr lvl="0">
            <a:defRPr sz="900" b="0" i="0">
              <a:solidFill>
                <a:srgbClr val="1A1A1A"/>
              </a:solidFill>
              <a:latin typeface="Calibri"/>
            </a:defRPr>
          </a:pPr>
          <a:endParaRPr lang="pt-BR"/>
        </a:p>
      </c:txPr>
    </c:legend>
    <c:plotVisOnly val="1"/>
    <c:dispBlanksAs val="zero"/>
    <c:showDLblsOverMax val="1"/>
  </c:chart>
  <c:printSettings>
    <c:headerFooter/>
    <c:pageMargins b="0.78740157499999996" l="0.511811024" r="0.511811024" t="0.78740157499999996" header="0.31496062000000002" footer="0.31496062000000002"/>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8" Type="http://schemas.openxmlformats.org/officeDocument/2006/relationships/chart" Target="../charts/chart5.xml"/><Relationship Id="rId3" Type="http://schemas.openxmlformats.org/officeDocument/2006/relationships/image" Target="../media/image5.png"/><Relationship Id="rId7" Type="http://schemas.openxmlformats.org/officeDocument/2006/relationships/chart" Target="../charts/chart4.xml"/><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chart" Target="../charts/chart3.xml"/><Relationship Id="rId5" Type="http://schemas.openxmlformats.org/officeDocument/2006/relationships/chart" Target="../charts/chart2.xml"/><Relationship Id="rId10" Type="http://schemas.openxmlformats.org/officeDocument/2006/relationships/image" Target="../media/image7.png"/><Relationship Id="rId4" Type="http://schemas.openxmlformats.org/officeDocument/2006/relationships/image" Target="../media/image6.png"/><Relationship Id="rId9" Type="http://schemas.openxmlformats.org/officeDocument/2006/relationships/chart" Target="../charts/chart6.xml"/></Relationships>
</file>

<file path=xl/drawings/_rels/drawing4.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4" Type="http://schemas.openxmlformats.org/officeDocument/2006/relationships/chart" Target="../charts/chart10.xml"/></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1</xdr:col>
      <xdr:colOff>9525</xdr:colOff>
      <xdr:row>0</xdr:row>
      <xdr:rowOff>95250</xdr:rowOff>
    </xdr:from>
    <xdr:ext cx="14354175" cy="1257300"/>
    <xdr:sp macro="" textlink="">
      <xdr:nvSpPr>
        <xdr:cNvPr id="2" name="Retângulo 1">
          <a:extLst>
            <a:ext uri="{FF2B5EF4-FFF2-40B4-BE49-F238E27FC236}">
              <a16:creationId xmlns:a16="http://schemas.microsoft.com/office/drawing/2014/main" id="{00000000-0008-0000-0000-000002000000}"/>
            </a:ext>
          </a:extLst>
        </xdr:cNvPr>
        <xdr:cNvSpPr/>
      </xdr:nvSpPr>
      <xdr:spPr>
        <a:xfrm>
          <a:off x="83609" y="101600"/>
          <a:ext cx="17861492" cy="1252009"/>
        </a:xfrm>
        <a:prstGeom prst="rect">
          <a:avLst/>
        </a:prstGeom>
        <a:solidFill>
          <a:schemeClr val="bg1"/>
        </a:solidFill>
        <a:ln w="38100" cap="flat" cmpd="sng" algn="ctr">
          <a:solidFill>
            <a:schemeClr val="lt1"/>
          </a:solidFill>
          <a:prstDash val="solid"/>
        </a:ln>
        <a:effectLst>
          <a:outerShdw blurRad="63500" sx="102000" sy="102000" algn="ctr" rotWithShape="0">
            <a:prstClr val="black">
              <a:alpha val="40000"/>
            </a:prstClr>
          </a:outerShdw>
        </a:effectLst>
      </xdr:spPr>
      <xdr:style>
        <a:lnRef idx="3">
          <a:schemeClr val="lt1"/>
        </a:lnRef>
        <a:fillRef idx="1">
          <a:schemeClr val="accent1"/>
        </a:fillRef>
        <a:effectRef idx="1">
          <a:schemeClr val="accent1"/>
        </a:effectRef>
        <a:fontRef idx="minor">
          <a:schemeClr val="lt1"/>
        </a:fontRef>
      </xdr:style>
      <xdr:txBody>
        <a:bodyPr vertOverflow="clip" horzOverflow="clip" rtlCol="0" anchor="t"/>
        <a:lstStyle/>
        <a:p>
          <a:pPr lvl="0" algn="l" rtl="0"/>
          <a:endParaRPr lang="en-GB" sz="1100"/>
        </a:p>
      </xdr:txBody>
    </xdr:sp>
    <xdr:clientData fLocksWithSheet="0"/>
  </xdr:oneCellAnchor>
  <xdr:oneCellAnchor>
    <xdr:from>
      <xdr:col>15</xdr:col>
      <xdr:colOff>209550</xdr:colOff>
      <xdr:row>2</xdr:row>
      <xdr:rowOff>0</xdr:rowOff>
    </xdr:from>
    <xdr:ext cx="180975" cy="247650"/>
    <xdr:sp macro="" textlink="">
      <xdr:nvSpPr>
        <xdr:cNvPr id="3" name="CaixaDeTexto 2">
          <a:extLst>
            <a:ext uri="{FF2B5EF4-FFF2-40B4-BE49-F238E27FC236}">
              <a16:creationId xmlns:a16="http://schemas.microsoft.com/office/drawing/2014/main" id="{00000000-0008-0000-0000-000003000000}"/>
            </a:ext>
          </a:extLst>
        </xdr:cNvPr>
        <xdr:cNvSpPr txBox="1"/>
      </xdr:nvSpPr>
      <xdr:spPr>
        <a:xfrm>
          <a:off x="21349335" y="3038475"/>
          <a:ext cx="184731" cy="2522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BR" sz="1100"/>
        </a:p>
      </xdr:txBody>
    </xdr:sp>
    <xdr:clientData fLocksWithSheet="0"/>
  </xdr:oneCellAnchor>
  <xdr:oneCellAnchor>
    <xdr:from>
      <xdr:col>1</xdr:col>
      <xdr:colOff>0</xdr:colOff>
      <xdr:row>0</xdr:row>
      <xdr:rowOff>523875</xdr:rowOff>
    </xdr:from>
    <xdr:ext cx="5943600" cy="0"/>
    <xdr:cxnSp macro="">
      <xdr:nvCxnSpPr>
        <xdr:cNvPr id="4" name="Conector reto 3">
          <a:extLst>
            <a:ext uri="{FF2B5EF4-FFF2-40B4-BE49-F238E27FC236}">
              <a16:creationId xmlns:a16="http://schemas.microsoft.com/office/drawing/2014/main" id="{00000000-0008-0000-0000-000004000000}"/>
            </a:ext>
          </a:extLst>
        </xdr:cNvPr>
        <xdr:cNvCxnSpPr/>
      </xdr:nvCxnSpPr>
      <xdr:spPr>
        <a:xfrm>
          <a:off x="66675" y="524933"/>
          <a:ext cx="6808413" cy="0"/>
        </a:xfrm>
        <a:prstGeom prst="line">
          <a:avLst/>
        </a:prstGeom>
        <a:ln w="9525" cap="flat" cmpd="sng" algn="ctr">
          <a:solidFill>
            <a:schemeClr val="accent1">
              <a:lumMod val="50000"/>
            </a:schemeClr>
          </a:solidFill>
          <a:prstDash val="solid"/>
        </a:ln>
      </xdr:spPr>
      <xdr:style>
        <a:lnRef idx="1">
          <a:schemeClr val="dk1"/>
        </a:lnRef>
        <a:fillRef idx="0">
          <a:schemeClr val="dk1"/>
        </a:fillRef>
        <a:effectRef idx="0">
          <a:schemeClr val="dk1"/>
        </a:effectRef>
        <a:fontRef idx="minor">
          <a:schemeClr val="tx1"/>
        </a:fontRef>
      </xdr:style>
    </xdr:cxnSp>
    <xdr:clientData fLocksWithSheet="0"/>
  </xdr:oneCellAnchor>
  <xdr:oneCellAnchor>
    <xdr:from>
      <xdr:col>1</xdr:col>
      <xdr:colOff>0</xdr:colOff>
      <xdr:row>0</xdr:row>
      <xdr:rowOff>133350</xdr:rowOff>
    </xdr:from>
    <xdr:ext cx="10925175" cy="1257300"/>
    <xdr:grpSp>
      <xdr:nvGrpSpPr>
        <xdr:cNvPr id="5" name="Agrupar 4">
          <a:extLst>
            <a:ext uri="{FF2B5EF4-FFF2-40B4-BE49-F238E27FC236}">
              <a16:creationId xmlns:a16="http://schemas.microsoft.com/office/drawing/2014/main" id="{00000000-0008-0000-0000-000005000000}"/>
            </a:ext>
          </a:extLst>
        </xdr:cNvPr>
        <xdr:cNvGrpSpPr/>
      </xdr:nvGrpSpPr>
      <xdr:grpSpPr>
        <a:xfrm>
          <a:off x="76200" y="133350"/>
          <a:ext cx="10925175" cy="1257300"/>
          <a:chOff x="4443455" y="235248"/>
          <a:chExt cx="4192322" cy="1116379"/>
        </a:xfrm>
      </xdr:grpSpPr>
      <xdr:sp macro="" textlink="">
        <xdr:nvSpPr>
          <xdr:cNvPr id="6" name="CaixaDeTexto 5">
            <a:extLst>
              <a:ext uri="{FF2B5EF4-FFF2-40B4-BE49-F238E27FC236}">
                <a16:creationId xmlns:a16="http://schemas.microsoft.com/office/drawing/2014/main" id="{00000000-0008-0000-0000-000006000000}"/>
              </a:ext>
            </a:extLst>
          </xdr:cNvPr>
          <xdr:cNvSpPr txBox="1"/>
        </xdr:nvSpPr>
        <xdr:spPr>
          <a:xfrm>
            <a:off x="4458378" y="235248"/>
            <a:ext cx="4177399" cy="1043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2800" b="1">
                <a:solidFill>
                  <a:schemeClr val="accent1">
                    <a:lumMod val="50000"/>
                  </a:schemeClr>
                </a:solidFill>
                <a:latin typeface="Tw Cen MT" panose="020B0602020104020603" pitchFamily="34" charset="0"/>
              </a:rPr>
              <a:t>ANÁLISE DAS CONTRIBUIÇÕES</a:t>
            </a:r>
          </a:p>
        </xdr:txBody>
      </xdr:sp>
      <xdr:sp macro="" textlink="">
        <xdr:nvSpPr>
          <xdr:cNvPr id="7" name="CaixaDeTexto 6">
            <a:extLst>
              <a:ext uri="{FF2B5EF4-FFF2-40B4-BE49-F238E27FC236}">
                <a16:creationId xmlns:a16="http://schemas.microsoft.com/office/drawing/2014/main" id="{00000000-0008-0000-0000-000007000000}"/>
              </a:ext>
            </a:extLst>
          </xdr:cNvPr>
          <xdr:cNvSpPr txBox="1"/>
        </xdr:nvSpPr>
        <xdr:spPr>
          <a:xfrm>
            <a:off x="4443455" y="586157"/>
            <a:ext cx="4131371" cy="7654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pt-BR" sz="1600" b="1">
                <a:solidFill>
                  <a:schemeClr val="accent1">
                    <a:lumMod val="50000"/>
                  </a:schemeClr>
                </a:solidFill>
                <a:latin typeface="Calibri" panose="020F0502020204030204" pitchFamily="34" charset="0"/>
                <a:cs typeface="Calibri" panose="020F0502020204030204" pitchFamily="34" charset="0"/>
              </a:rPr>
              <a:t>Consulta Pública nº 1259/2024</a:t>
            </a:r>
          </a:p>
          <a:p>
            <a:r>
              <a:rPr lang="pt-BR" sz="1600" b="1">
                <a:solidFill>
                  <a:schemeClr val="accent1">
                    <a:lumMod val="50000"/>
                  </a:schemeClr>
                </a:solidFill>
                <a:latin typeface="Calibri" panose="020F0502020204030204" pitchFamily="34" charset="0"/>
                <a:cs typeface="Calibri" panose="020F0502020204030204" pitchFamily="34" charset="0"/>
              </a:rPr>
              <a:t>Assunto:</a:t>
            </a:r>
            <a:r>
              <a:rPr lang="pt-BR" sz="1600">
                <a:solidFill>
                  <a:schemeClr val="accent1">
                    <a:lumMod val="50000"/>
                  </a:schemeClr>
                </a:solidFill>
                <a:latin typeface="Calibri" panose="020F0502020204030204" pitchFamily="34" charset="0"/>
                <a:cs typeface="Calibri" panose="020F0502020204030204" pitchFamily="34" charset="0"/>
              </a:rPr>
              <a:t> </a:t>
            </a:r>
            <a:r>
              <a:rPr lang="pt-BR" sz="1600" i="0">
                <a:solidFill>
                  <a:schemeClr val="accent1">
                    <a:lumMod val="50000"/>
                  </a:schemeClr>
                </a:solidFill>
                <a:latin typeface="Calibri" panose="020F0502020204030204" pitchFamily="34" charset="0"/>
                <a:cs typeface="Calibri" panose="020F0502020204030204" pitchFamily="34" charset="0"/>
              </a:rPr>
              <a:t>Proposta de Resolução da Diretoria Colegiada que dispõe sobre as Boas Práticas de Armazenagem e Certificação de Boas Práticas de Armazenagem de bens e produtos sujeitos à vigilância sanitária em Armazéns Alfandegados.</a:t>
            </a:r>
          </a:p>
        </xdr:txBody>
      </xdr:sp>
    </xdr:grpSp>
    <xdr:clientData fLocksWithSheet="0"/>
  </xdr:oneCellAnchor>
  <xdr:oneCellAnchor>
    <xdr:from>
      <xdr:col>9</xdr:col>
      <xdr:colOff>47625</xdr:colOff>
      <xdr:row>1</xdr:row>
      <xdr:rowOff>1743075</xdr:rowOff>
    </xdr:from>
    <xdr:ext cx="2066925" cy="323850"/>
    <xdr:graphicFrame macro="">
      <xdr:nvGraphicFramePr>
        <xdr:cNvPr id="8" name="Chart 1">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8</xdr:col>
      <xdr:colOff>1466850</xdr:colOff>
      <xdr:row>0</xdr:row>
      <xdr:rowOff>228600</xdr:rowOff>
    </xdr:from>
    <xdr:ext cx="3181350" cy="514350"/>
    <xdr:pic>
      <xdr:nvPicPr>
        <xdr:cNvPr id="9" name="image1.png">
          <a:extLst>
            <a:ext uri="{FF2B5EF4-FFF2-40B4-BE49-F238E27FC236}">
              <a16:creationId xmlns:a16="http://schemas.microsoft.com/office/drawing/2014/main" id="{00000000-0008-0000-0000-000009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1190625</xdr:colOff>
      <xdr:row>0</xdr:row>
      <xdr:rowOff>85725</xdr:rowOff>
    </xdr:from>
    <xdr:ext cx="10753725" cy="1247775"/>
    <xdr:sp macro="" textlink="">
      <xdr:nvSpPr>
        <xdr:cNvPr id="2" name="CaixaDeTexto 1">
          <a:extLst>
            <a:ext uri="{FF2B5EF4-FFF2-40B4-BE49-F238E27FC236}">
              <a16:creationId xmlns:a16="http://schemas.microsoft.com/office/drawing/2014/main" id="{00000000-0008-0000-0100-000002000000}"/>
            </a:ext>
          </a:extLst>
        </xdr:cNvPr>
        <xdr:cNvSpPr txBox="1"/>
      </xdr:nvSpPr>
      <xdr:spPr>
        <a:xfrm>
          <a:off x="3796665" y="93132"/>
          <a:ext cx="10750130" cy="1253068"/>
        </a:xfrm>
        <a:prstGeom prst="rect">
          <a:avLst/>
        </a:prstGeom>
        <a:solidFill>
          <a:schemeClr val="lt1"/>
        </a:solidFill>
        <a:ln w="25400" cap="flat" cmpd="sng" algn="ctr">
          <a:noFill/>
          <a:prstDash val="solid"/>
        </a:ln>
        <a:effectLst>
          <a:outerShdw blurRad="63500" sx="102000" sy="102000" algn="ctr" rotWithShape="0">
            <a:prstClr val="black">
              <a:alpha val="40000"/>
            </a:prstClr>
          </a:outerShdw>
        </a:effectLst>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pt-BR" sz="1600" b="1">
              <a:solidFill>
                <a:schemeClr val="dk1"/>
              </a:solidFill>
              <a:effectLst/>
              <a:latin typeface="Tw Cen MT" panose="020B0602020104020603" pitchFamily="34" charset="0"/>
              <a:ea typeface="+mn-ea"/>
              <a:cs typeface="+mn-cs"/>
            </a:rPr>
            <a:t>LISTA DE CONTRIBUIÇÕES POR PESSOA FÍSICA/JURÍDICA</a:t>
          </a:r>
        </a:p>
        <a:p>
          <a:pPr marL="0" marR="0" lvl="0" indent="0" algn="ctr" defTabSz="914400" eaLnBrk="1" fontAlgn="auto" latinLnBrk="0" hangingPunct="1">
            <a:lnSpc>
              <a:spcPct val="100000"/>
            </a:lnSpc>
            <a:spcBef>
              <a:spcPts val="0"/>
            </a:spcBef>
            <a:spcAft>
              <a:spcPts val="0"/>
            </a:spcAft>
            <a:buClrTx/>
            <a:buSzTx/>
            <a:buFontTx/>
            <a:buNone/>
            <a:tabLst/>
            <a:defRPr/>
          </a:pPr>
          <a:endParaRPr lang="pt-BR" sz="1600" b="1">
            <a:solidFill>
              <a:schemeClr val="dk1"/>
            </a:solidFill>
            <a:effectLst/>
            <a:latin typeface="Tw Cen MT" panose="020B0602020104020603" pitchFamily="34" charset="0"/>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lang="pt-BR" sz="1600" b="1">
              <a:solidFill>
                <a:schemeClr val="dk1"/>
              </a:solidFill>
              <a:effectLst/>
              <a:latin typeface="Tw Cen MT" panose="020B0602020104020603" pitchFamily="34" charset="0"/>
              <a:ea typeface="+mn-ea"/>
              <a:cs typeface="+mn-cs"/>
            </a:rPr>
            <a:t>CONSULTA PÚBLICA Nº 1259/2024</a:t>
          </a:r>
        </a:p>
        <a:p>
          <a:pPr marL="0" marR="0" lvl="0" indent="0" algn="ctr" defTabSz="914400" eaLnBrk="1" fontAlgn="auto" latinLnBrk="0" hangingPunct="1">
            <a:lnSpc>
              <a:spcPct val="100000"/>
            </a:lnSpc>
            <a:spcBef>
              <a:spcPts val="0"/>
            </a:spcBef>
            <a:spcAft>
              <a:spcPts val="0"/>
            </a:spcAft>
            <a:buClrTx/>
            <a:buSzTx/>
            <a:buFontTx/>
            <a:buNone/>
            <a:tabLst/>
            <a:defRPr/>
          </a:pPr>
          <a:endParaRPr lang="pt-BR" sz="800" b="1">
            <a:solidFill>
              <a:schemeClr val="dk1"/>
            </a:solidFill>
            <a:effectLst/>
            <a:latin typeface="Tw Cen MT" panose="020B0602020104020603" pitchFamily="34" charset="0"/>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lang="pt-BR" sz="1400" b="0">
              <a:solidFill>
                <a:schemeClr val="dk1"/>
              </a:solidFill>
              <a:effectLst/>
              <a:latin typeface="Tw Cen MT" panose="020B0602020104020603" pitchFamily="34" charset="0"/>
              <a:ea typeface="+mn-ea"/>
              <a:cs typeface="+mn-cs"/>
            </a:rPr>
            <a:t>Proposta de Resolução da Diretoria Colegiada que dispõe sobre as Boas Práticas de Armazenagem e Certificação de Boas Práticas de Armazenagem de bens e produtos sujeitos à vigilância sanitária em Armazéns Alfandegados.</a:t>
          </a:r>
          <a:endParaRPr lang="pt-BR" sz="1400" b="0">
            <a:latin typeface="Tw Cen MT" panose="020B0602020104020603" pitchFamily="34" charset="0"/>
          </a:endParaRPr>
        </a:p>
      </xdr:txBody>
    </xdr:sp>
    <xdr:clientData fLocksWithSheet="0"/>
  </xdr:oneCellAnchor>
  <xdr:oneCellAnchor>
    <xdr:from>
      <xdr:col>3</xdr:col>
      <xdr:colOff>1209675</xdr:colOff>
      <xdr:row>0</xdr:row>
      <xdr:rowOff>476250</xdr:rowOff>
    </xdr:from>
    <xdr:ext cx="7124700" cy="0"/>
    <xdr:cxnSp macro="">
      <xdr:nvCxnSpPr>
        <xdr:cNvPr id="4" name="Conector reto 3">
          <a:extLst>
            <a:ext uri="{FF2B5EF4-FFF2-40B4-BE49-F238E27FC236}">
              <a16:creationId xmlns:a16="http://schemas.microsoft.com/office/drawing/2014/main" id="{00000000-0008-0000-0100-000004000000}"/>
            </a:ext>
          </a:extLst>
        </xdr:cNvPr>
        <xdr:cNvCxnSpPr/>
      </xdr:nvCxnSpPr>
      <xdr:spPr>
        <a:xfrm>
          <a:off x="5467347" y="482601"/>
          <a:ext cx="7116391" cy="0"/>
        </a:xfrm>
        <a:prstGeom prst="line">
          <a:avLst/>
        </a:prstGeom>
        <a:ln w="12700">
          <a:solidFill>
            <a:schemeClr val="accent1">
              <a:shade val="95000"/>
              <a:satMod val="105000"/>
            </a:schemeClr>
          </a:solidFill>
          <a:prstDash val="solid"/>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0</xdr:col>
      <xdr:colOff>28575</xdr:colOff>
      <xdr:row>0</xdr:row>
      <xdr:rowOff>600075</xdr:rowOff>
    </xdr:from>
    <xdr:ext cx="3000375" cy="476250"/>
    <xdr:pic>
      <xdr:nvPicPr>
        <xdr:cNvPr id="3" name="image2.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21</xdr:col>
      <xdr:colOff>38100</xdr:colOff>
      <xdr:row>11</xdr:row>
      <xdr:rowOff>161925</xdr:rowOff>
    </xdr:from>
    <xdr:ext cx="838200" cy="295275"/>
    <xdr:sp macro="" textlink="">
      <xdr:nvSpPr>
        <xdr:cNvPr id="2" name="Elipse 1">
          <a:extLst>
            <a:ext uri="{FF2B5EF4-FFF2-40B4-BE49-F238E27FC236}">
              <a16:creationId xmlns:a16="http://schemas.microsoft.com/office/drawing/2014/main" id="{00000000-0008-0000-0300-000002000000}"/>
            </a:ext>
          </a:extLst>
        </xdr:cNvPr>
        <xdr:cNvSpPr/>
      </xdr:nvSpPr>
      <xdr:spPr>
        <a:xfrm>
          <a:off x="11784754" y="2782993"/>
          <a:ext cx="863600" cy="294216"/>
        </a:xfrm>
        <a:prstGeom prst="ellipse">
          <a:avLst/>
        </a:prstGeom>
        <a:solidFill>
          <a:schemeClr val="bg2">
            <a:lumMod val="75000"/>
          </a:schemeClr>
        </a:solidFill>
        <a:ln w="25400" cap="flat" cmpd="sng" algn="ctr">
          <a:solidFill>
            <a:schemeClr val="bg2">
              <a:lumMod val="75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l"/>
          <a:endParaRPr lang="pt-BR" sz="1100"/>
        </a:p>
      </xdr:txBody>
    </xdr:sp>
    <xdr:clientData fLocksWithSheet="0"/>
  </xdr:oneCellAnchor>
  <xdr:oneCellAnchor>
    <xdr:from>
      <xdr:col>17</xdr:col>
      <xdr:colOff>47625</xdr:colOff>
      <xdr:row>4</xdr:row>
      <xdr:rowOff>142875</xdr:rowOff>
    </xdr:from>
    <xdr:ext cx="3990975" cy="2124075"/>
    <xdr:sp macro="" textlink="">
      <xdr:nvSpPr>
        <xdr:cNvPr id="3" name="CaixaDeTexto 1">
          <a:extLst>
            <a:ext uri="{FF2B5EF4-FFF2-40B4-BE49-F238E27FC236}">
              <a16:creationId xmlns:a16="http://schemas.microsoft.com/office/drawing/2014/main" id="{00000000-0008-0000-0300-000003000000}"/>
            </a:ext>
          </a:extLst>
        </xdr:cNvPr>
        <xdr:cNvSpPr txBox="1"/>
      </xdr:nvSpPr>
      <xdr:spPr>
        <a:xfrm>
          <a:off x="9334077" y="628227"/>
          <a:ext cx="4094903" cy="2123016"/>
        </a:xfrm>
        <a:prstGeom prst="rect">
          <a:avLst/>
        </a:prstGeom>
        <a:solidFill>
          <a:schemeClr val="tx2">
            <a:lumMod val="20000"/>
            <a:lumOff val="80000"/>
          </a:schemeClr>
        </a:solidFill>
        <a:ln>
          <a:solidFill>
            <a:schemeClr val="bg1">
              <a:lumMod val="65000"/>
            </a:schemeClr>
          </a:solidFill>
          <a:prstDash val="sysDot"/>
        </a:ln>
      </xdr:spPr>
      <xdr:txBody>
        <a:bodyPr wrap="square" rtlCol="0"/>
        <a:lstStyle>
          <a:lvl1pPr marL="0" lvl="0" indent="0">
            <a:defRPr sz="1100">
              <a:latin typeface="+mn-lt"/>
              <a:ea typeface="+mn-ea"/>
              <a:cs typeface="+mn-cs"/>
            </a:defRPr>
          </a:lvl1pPr>
          <a:lvl2pPr marL="457200" lvl="1" indent="0">
            <a:defRPr sz="1100">
              <a:latin typeface="+mn-lt"/>
              <a:ea typeface="+mn-ea"/>
              <a:cs typeface="+mn-cs"/>
            </a:defRPr>
          </a:lvl2pPr>
          <a:lvl3pPr marL="914400" lvl="2" indent="0">
            <a:defRPr sz="1100">
              <a:latin typeface="+mn-lt"/>
              <a:ea typeface="+mn-ea"/>
              <a:cs typeface="+mn-cs"/>
            </a:defRPr>
          </a:lvl3pPr>
          <a:lvl4pPr marL="1371600" lvl="3" indent="0">
            <a:defRPr sz="1100">
              <a:latin typeface="+mn-lt"/>
              <a:ea typeface="+mn-ea"/>
              <a:cs typeface="+mn-cs"/>
            </a:defRPr>
          </a:lvl4pPr>
          <a:lvl5pPr marL="1828800" lvl="4" indent="0">
            <a:defRPr sz="1100">
              <a:latin typeface="+mn-lt"/>
              <a:ea typeface="+mn-ea"/>
              <a:cs typeface="+mn-cs"/>
            </a:defRPr>
          </a:lvl5pPr>
          <a:lvl6pPr marL="2286000" lvl="5" indent="0">
            <a:defRPr sz="1100">
              <a:latin typeface="+mn-lt"/>
              <a:ea typeface="+mn-ea"/>
              <a:cs typeface="+mn-cs"/>
            </a:defRPr>
          </a:lvl6pPr>
          <a:lvl7pPr marL="2743200" lvl="6" indent="0">
            <a:defRPr sz="1100">
              <a:latin typeface="+mn-lt"/>
              <a:ea typeface="+mn-ea"/>
              <a:cs typeface="+mn-cs"/>
            </a:defRPr>
          </a:lvl7pPr>
          <a:lvl8pPr marL="3200400" lvl="7" indent="0">
            <a:defRPr sz="1100">
              <a:latin typeface="+mn-lt"/>
              <a:ea typeface="+mn-ea"/>
              <a:cs typeface="+mn-cs"/>
            </a:defRPr>
          </a:lvl8pPr>
          <a:lvl9pPr marL="3657600" lvl="8" indent="0">
            <a:defRPr sz="1100">
              <a:latin typeface="+mn-lt"/>
              <a:ea typeface="+mn-ea"/>
              <a:cs typeface="+mn-cs"/>
            </a:defRPr>
          </a:lvl9pPr>
        </a:lstStyle>
        <a:p>
          <a:endParaRPr lang="pt-BR" sz="1100"/>
        </a:p>
      </xdr:txBody>
    </xdr:sp>
    <xdr:clientData fLocksWithSheet="0"/>
  </xdr:oneCellAnchor>
  <xdr:oneCellAnchor>
    <xdr:from>
      <xdr:col>11</xdr:col>
      <xdr:colOff>495300</xdr:colOff>
      <xdr:row>4</xdr:row>
      <xdr:rowOff>152400</xdr:rowOff>
    </xdr:from>
    <xdr:ext cx="3152775" cy="2114550"/>
    <xdr:sp macro="" textlink="">
      <xdr:nvSpPr>
        <xdr:cNvPr id="4" name="CaixaDeTexto 3">
          <a:extLst>
            <a:ext uri="{FF2B5EF4-FFF2-40B4-BE49-F238E27FC236}">
              <a16:creationId xmlns:a16="http://schemas.microsoft.com/office/drawing/2014/main" id="{00000000-0008-0000-0300-000004000000}"/>
            </a:ext>
          </a:extLst>
        </xdr:cNvPr>
        <xdr:cNvSpPr txBox="1"/>
      </xdr:nvSpPr>
      <xdr:spPr>
        <a:xfrm>
          <a:off x="6075257" y="638810"/>
          <a:ext cx="3248236" cy="2112433"/>
        </a:xfrm>
        <a:prstGeom prst="rect">
          <a:avLst/>
        </a:prstGeom>
        <a:solidFill>
          <a:schemeClr val="accent3">
            <a:lumMod val="40000"/>
            <a:lumOff val="60000"/>
          </a:schemeClr>
        </a:solidFill>
        <a:ln w="9525" cmpd="sng">
          <a:solidFill>
            <a:schemeClr val="bg1">
              <a:lumMod val="65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pt-BR" sz="1100"/>
        </a:p>
      </xdr:txBody>
    </xdr:sp>
    <xdr:clientData fLocksWithSheet="0"/>
  </xdr:oneCellAnchor>
  <xdr:oneCellAnchor>
    <xdr:from>
      <xdr:col>11</xdr:col>
      <xdr:colOff>276225</xdr:colOff>
      <xdr:row>24</xdr:row>
      <xdr:rowOff>276225</xdr:rowOff>
    </xdr:from>
    <xdr:ext cx="1809750" cy="2257425"/>
    <xdr:sp macro="" textlink="">
      <xdr:nvSpPr>
        <xdr:cNvPr id="5" name="CaixaDeTexto 4">
          <a:extLst>
            <a:ext uri="{FF2B5EF4-FFF2-40B4-BE49-F238E27FC236}">
              <a16:creationId xmlns:a16="http://schemas.microsoft.com/office/drawing/2014/main" id="{00000000-0008-0000-0300-000005000000}"/>
            </a:ext>
          </a:extLst>
        </xdr:cNvPr>
        <xdr:cNvSpPr txBox="1"/>
      </xdr:nvSpPr>
      <xdr:spPr>
        <a:xfrm>
          <a:off x="5861472" y="6861809"/>
          <a:ext cx="1853353" cy="2247901"/>
        </a:xfrm>
        <a:prstGeom prst="rect">
          <a:avLst/>
        </a:prstGeom>
        <a:solidFill>
          <a:schemeClr val="accent4">
            <a:lumMod val="20000"/>
            <a:lumOff val="80000"/>
          </a:schemeClr>
        </a:solidFill>
        <a:ln w="9525" cmpd="sng">
          <a:solidFill>
            <a:schemeClr val="bg1">
              <a:lumMod val="65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pt-BR" sz="1100"/>
        </a:p>
      </xdr:txBody>
    </xdr:sp>
    <xdr:clientData fLocksWithSheet="0"/>
  </xdr:oneCellAnchor>
  <xdr:oneCellAnchor>
    <xdr:from>
      <xdr:col>8</xdr:col>
      <xdr:colOff>304800</xdr:colOff>
      <xdr:row>24</xdr:row>
      <xdr:rowOff>276225</xdr:rowOff>
    </xdr:from>
    <xdr:ext cx="1809750" cy="2257425"/>
    <xdr:sp macro="" textlink="">
      <xdr:nvSpPr>
        <xdr:cNvPr id="6" name="CaixaDeTexto 5">
          <a:extLst>
            <a:ext uri="{FF2B5EF4-FFF2-40B4-BE49-F238E27FC236}">
              <a16:creationId xmlns:a16="http://schemas.microsoft.com/office/drawing/2014/main" id="{00000000-0008-0000-0300-000006000000}"/>
            </a:ext>
          </a:extLst>
        </xdr:cNvPr>
        <xdr:cNvSpPr txBox="1"/>
      </xdr:nvSpPr>
      <xdr:spPr>
        <a:xfrm>
          <a:off x="4014469" y="6857576"/>
          <a:ext cx="1853353" cy="2247901"/>
        </a:xfrm>
        <a:prstGeom prst="rect">
          <a:avLst/>
        </a:prstGeom>
        <a:solidFill>
          <a:schemeClr val="accent3">
            <a:lumMod val="40000"/>
            <a:lumOff val="60000"/>
          </a:schemeClr>
        </a:solidFill>
        <a:ln w="9525" cmpd="sng">
          <a:solidFill>
            <a:schemeClr val="bg1">
              <a:lumMod val="65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pt-BR" sz="1100"/>
        </a:p>
      </xdr:txBody>
    </xdr:sp>
    <xdr:clientData fLocksWithSheet="0"/>
  </xdr:oneCellAnchor>
  <xdr:oneCellAnchor>
    <xdr:from>
      <xdr:col>5</xdr:col>
      <xdr:colOff>323850</xdr:colOff>
      <xdr:row>24</xdr:row>
      <xdr:rowOff>285750</xdr:rowOff>
    </xdr:from>
    <xdr:ext cx="1781175" cy="2257425"/>
    <xdr:sp macro="" textlink="">
      <xdr:nvSpPr>
        <xdr:cNvPr id="7" name="CaixaDeTexto 6">
          <a:extLst>
            <a:ext uri="{FF2B5EF4-FFF2-40B4-BE49-F238E27FC236}">
              <a16:creationId xmlns:a16="http://schemas.microsoft.com/office/drawing/2014/main" id="{00000000-0008-0000-0300-000007000000}"/>
            </a:ext>
          </a:extLst>
        </xdr:cNvPr>
        <xdr:cNvSpPr txBox="1"/>
      </xdr:nvSpPr>
      <xdr:spPr>
        <a:xfrm>
          <a:off x="2179743" y="6863925"/>
          <a:ext cx="1830493" cy="2247901"/>
        </a:xfrm>
        <a:prstGeom prst="rect">
          <a:avLst/>
        </a:prstGeom>
        <a:solidFill>
          <a:schemeClr val="tx2">
            <a:lumMod val="20000"/>
            <a:lumOff val="80000"/>
          </a:schemeClr>
        </a:solidFill>
        <a:ln w="9525" cmpd="sng">
          <a:solidFill>
            <a:schemeClr val="bg1">
              <a:lumMod val="65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pt-BR" sz="1100"/>
        </a:p>
      </xdr:txBody>
    </xdr:sp>
    <xdr:clientData fLocksWithSheet="0"/>
  </xdr:oneCellAnchor>
  <xdr:oneCellAnchor>
    <xdr:from>
      <xdr:col>11</xdr:col>
      <xdr:colOff>276225</xdr:colOff>
      <xdr:row>14</xdr:row>
      <xdr:rowOff>219075</xdr:rowOff>
    </xdr:from>
    <xdr:ext cx="1809750" cy="2257425"/>
    <xdr:sp macro="" textlink="">
      <xdr:nvSpPr>
        <xdr:cNvPr id="8" name="CaixaDeTexto 7">
          <a:extLst>
            <a:ext uri="{FF2B5EF4-FFF2-40B4-BE49-F238E27FC236}">
              <a16:creationId xmlns:a16="http://schemas.microsoft.com/office/drawing/2014/main" id="{00000000-0008-0000-0300-000008000000}"/>
            </a:ext>
          </a:extLst>
        </xdr:cNvPr>
        <xdr:cNvSpPr txBox="1"/>
      </xdr:nvSpPr>
      <xdr:spPr>
        <a:xfrm>
          <a:off x="5857120" y="4716234"/>
          <a:ext cx="1851176" cy="2247901"/>
        </a:xfrm>
        <a:prstGeom prst="rect">
          <a:avLst/>
        </a:prstGeom>
        <a:solidFill>
          <a:schemeClr val="accent4">
            <a:lumMod val="20000"/>
            <a:lumOff val="80000"/>
          </a:schemeClr>
        </a:solidFill>
        <a:ln w="9525" cmpd="sng">
          <a:solidFill>
            <a:schemeClr val="bg1">
              <a:lumMod val="65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pt-BR" sz="1100"/>
        </a:p>
      </xdr:txBody>
    </xdr:sp>
    <xdr:clientData fLocksWithSheet="0"/>
  </xdr:oneCellAnchor>
  <xdr:oneCellAnchor>
    <xdr:from>
      <xdr:col>8</xdr:col>
      <xdr:colOff>304800</xdr:colOff>
      <xdr:row>14</xdr:row>
      <xdr:rowOff>209550</xdr:rowOff>
    </xdr:from>
    <xdr:ext cx="1809750" cy="2257425"/>
    <xdr:sp macro="" textlink="">
      <xdr:nvSpPr>
        <xdr:cNvPr id="9" name="CaixaDeTexto 8">
          <a:extLst>
            <a:ext uri="{FF2B5EF4-FFF2-40B4-BE49-F238E27FC236}">
              <a16:creationId xmlns:a16="http://schemas.microsoft.com/office/drawing/2014/main" id="{00000000-0008-0000-0300-000009000000}"/>
            </a:ext>
          </a:extLst>
        </xdr:cNvPr>
        <xdr:cNvSpPr txBox="1"/>
      </xdr:nvSpPr>
      <xdr:spPr>
        <a:xfrm>
          <a:off x="4014471" y="3743958"/>
          <a:ext cx="1853353" cy="2247901"/>
        </a:xfrm>
        <a:prstGeom prst="rect">
          <a:avLst/>
        </a:prstGeom>
        <a:solidFill>
          <a:schemeClr val="accent3">
            <a:lumMod val="40000"/>
            <a:lumOff val="60000"/>
          </a:schemeClr>
        </a:solidFill>
        <a:ln w="9525" cmpd="sng">
          <a:solidFill>
            <a:schemeClr val="bg1">
              <a:lumMod val="65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pt-BR" sz="1100"/>
        </a:p>
      </xdr:txBody>
    </xdr:sp>
    <xdr:clientData fLocksWithSheet="0"/>
  </xdr:oneCellAnchor>
  <xdr:oneCellAnchor>
    <xdr:from>
      <xdr:col>5</xdr:col>
      <xdr:colOff>323850</xdr:colOff>
      <xdr:row>14</xdr:row>
      <xdr:rowOff>209550</xdr:rowOff>
    </xdr:from>
    <xdr:ext cx="1781175" cy="2257425"/>
    <xdr:sp macro="" textlink="">
      <xdr:nvSpPr>
        <xdr:cNvPr id="10" name="CaixaDeTexto 9">
          <a:extLst>
            <a:ext uri="{FF2B5EF4-FFF2-40B4-BE49-F238E27FC236}">
              <a16:creationId xmlns:a16="http://schemas.microsoft.com/office/drawing/2014/main" id="{00000000-0008-0000-0300-00000A000000}"/>
            </a:ext>
          </a:extLst>
        </xdr:cNvPr>
        <xdr:cNvSpPr txBox="1"/>
      </xdr:nvSpPr>
      <xdr:spPr>
        <a:xfrm>
          <a:off x="2179745" y="3739724"/>
          <a:ext cx="1830493" cy="2247901"/>
        </a:xfrm>
        <a:prstGeom prst="rect">
          <a:avLst/>
        </a:prstGeom>
        <a:solidFill>
          <a:schemeClr val="tx2">
            <a:lumMod val="20000"/>
            <a:lumOff val="80000"/>
          </a:schemeClr>
        </a:solidFill>
        <a:ln w="9525" cmpd="sng">
          <a:solidFill>
            <a:schemeClr val="bg1">
              <a:lumMod val="65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pt-BR" sz="1100"/>
        </a:p>
      </xdr:txBody>
    </xdr:sp>
    <xdr:clientData fLocksWithSheet="0"/>
  </xdr:oneCellAnchor>
  <xdr:oneCellAnchor>
    <xdr:from>
      <xdr:col>2</xdr:col>
      <xdr:colOff>371475</xdr:colOff>
      <xdr:row>4</xdr:row>
      <xdr:rowOff>228600</xdr:rowOff>
    </xdr:from>
    <xdr:ext cx="1657350" cy="619125"/>
    <xdr:grpSp>
      <xdr:nvGrpSpPr>
        <xdr:cNvPr id="13" name="Grupo 13">
          <a:extLst>
            <a:ext uri="{FF2B5EF4-FFF2-40B4-BE49-F238E27FC236}">
              <a16:creationId xmlns:a16="http://schemas.microsoft.com/office/drawing/2014/main" id="{00000000-0008-0000-0300-00000D000000}"/>
            </a:ext>
          </a:extLst>
        </xdr:cNvPr>
        <xdr:cNvGrpSpPr/>
      </xdr:nvGrpSpPr>
      <xdr:grpSpPr>
        <a:xfrm>
          <a:off x="1724025" y="1552575"/>
          <a:ext cx="1657350" cy="619125"/>
          <a:chOff x="3419475" y="3057525"/>
          <a:chExt cx="1019172" cy="552449"/>
        </a:xfrm>
      </xdr:grpSpPr>
      <xdr:pic>
        <xdr:nvPicPr>
          <xdr:cNvPr id="14" name="Imagem 13">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1" cstate="print">
            <a:lum bright="70000" contrast="-70000"/>
          </a:blip>
          <a:stretch>
            <a:fillRect/>
          </a:stretch>
        </xdr:blipFill>
        <xdr:spPr>
          <a:xfrm>
            <a:off x="3419475" y="3114675"/>
            <a:ext cx="557645" cy="466725"/>
          </a:xfrm>
          <a:prstGeom prst="rect">
            <a:avLst/>
          </a:prstGeom>
        </xdr:spPr>
      </xdr:pic>
      <xdr:pic>
        <xdr:nvPicPr>
          <xdr:cNvPr id="15" name="Imagem 14">
            <a:extLst>
              <a:ext uri="{FF2B5EF4-FFF2-40B4-BE49-F238E27FC236}">
                <a16:creationId xmlns:a16="http://schemas.microsoft.com/office/drawing/2014/main" id="{00000000-0008-0000-0300-00000F000000}"/>
              </a:ext>
            </a:extLst>
          </xdr:cNvPr>
          <xdr:cNvPicPr>
            <a:picLocks noChangeAspect="1"/>
          </xdr:cNvPicPr>
        </xdr:nvPicPr>
        <xdr:blipFill>
          <a:blip xmlns:r="http://schemas.openxmlformats.org/officeDocument/2006/relationships" r:embed="rId2" cstate="print">
            <a:lum bright="70000" contrast="-70000"/>
          </a:blip>
          <a:stretch>
            <a:fillRect/>
          </a:stretch>
        </xdr:blipFill>
        <xdr:spPr>
          <a:xfrm>
            <a:off x="3886198" y="3057525"/>
            <a:ext cx="552449" cy="552449"/>
          </a:xfrm>
          <a:prstGeom prst="rect">
            <a:avLst/>
          </a:prstGeom>
        </xdr:spPr>
      </xdr:pic>
    </xdr:grpSp>
    <xdr:clientData fLocksWithSheet="0"/>
  </xdr:oneCellAnchor>
  <xdr:oneCellAnchor>
    <xdr:from>
      <xdr:col>14</xdr:col>
      <xdr:colOff>390525</xdr:colOff>
      <xdr:row>14</xdr:row>
      <xdr:rowOff>0</xdr:rowOff>
    </xdr:from>
    <xdr:ext cx="438150" cy="3057525"/>
    <xdr:sp macro="" textlink="">
      <xdr:nvSpPr>
        <xdr:cNvPr id="17" name="CaixaDeTexto 16">
          <a:extLst>
            <a:ext uri="{FF2B5EF4-FFF2-40B4-BE49-F238E27FC236}">
              <a16:creationId xmlns:a16="http://schemas.microsoft.com/office/drawing/2014/main" id="{00000000-0008-0000-0300-000011000000}"/>
            </a:ext>
          </a:extLst>
        </xdr:cNvPr>
        <xdr:cNvSpPr txBox="1"/>
      </xdr:nvSpPr>
      <xdr:spPr>
        <a:xfrm>
          <a:off x="7843943" y="3528060"/>
          <a:ext cx="450851" cy="3058582"/>
        </a:xfrm>
        <a:prstGeom prst="rect">
          <a:avLst/>
        </a:prstGeom>
        <a:solidFill>
          <a:schemeClr val="accent6">
            <a:lumMod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lvl="0" algn="ctr"/>
          <a:r>
            <a:rPr lang="pt-BR" sz="1600" b="1">
              <a:solidFill>
                <a:schemeClr val="bg1">
                  <a:lumMod val="85000"/>
                </a:schemeClr>
              </a:solidFill>
              <a:latin typeface="Segoe UI Light" panose="020B0502040204020203" pitchFamily="34" charset="0"/>
            </a:rPr>
            <a:t>Opinião por segmento</a:t>
          </a:r>
        </a:p>
      </xdr:txBody>
    </xdr:sp>
    <xdr:clientData fLocksWithSheet="0"/>
  </xdr:oneCellAnchor>
  <xdr:oneCellAnchor>
    <xdr:from>
      <xdr:col>14</xdr:col>
      <xdr:colOff>390525</xdr:colOff>
      <xdr:row>24</xdr:row>
      <xdr:rowOff>9525</xdr:rowOff>
    </xdr:from>
    <xdr:ext cx="438150" cy="3095625"/>
    <xdr:sp macro="" textlink="">
      <xdr:nvSpPr>
        <xdr:cNvPr id="19" name="CaixaDeTexto 18">
          <a:extLst>
            <a:ext uri="{FF2B5EF4-FFF2-40B4-BE49-F238E27FC236}">
              <a16:creationId xmlns:a16="http://schemas.microsoft.com/office/drawing/2014/main" id="{00000000-0008-0000-0300-000013000000}"/>
            </a:ext>
          </a:extLst>
        </xdr:cNvPr>
        <xdr:cNvSpPr txBox="1"/>
      </xdr:nvSpPr>
      <xdr:spPr>
        <a:xfrm>
          <a:off x="7843944" y="6586643"/>
          <a:ext cx="450851" cy="3034454"/>
        </a:xfrm>
        <a:prstGeom prst="rect">
          <a:avLst/>
        </a:prstGeom>
        <a:solidFill>
          <a:schemeClr val="accent5">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lvl="0" algn="ctr"/>
          <a:r>
            <a:rPr lang="pt-BR" sz="1600" b="1">
              <a:solidFill>
                <a:schemeClr val="bg1">
                  <a:lumMod val="85000"/>
                </a:schemeClr>
              </a:solidFill>
              <a:latin typeface="Segoe UI Light" panose="020B0502040204020203" pitchFamily="34" charset="0"/>
            </a:rPr>
            <a:t>Impacto por segmento</a:t>
          </a:r>
        </a:p>
      </xdr:txBody>
    </xdr:sp>
    <xdr:clientData fLocksWithSheet="0"/>
  </xdr:oneCellAnchor>
  <xdr:oneCellAnchor>
    <xdr:from>
      <xdr:col>2</xdr:col>
      <xdr:colOff>323850</xdr:colOff>
      <xdr:row>25</xdr:row>
      <xdr:rowOff>104775</xdr:rowOff>
    </xdr:from>
    <xdr:ext cx="1695450" cy="704850"/>
    <xdr:grpSp>
      <xdr:nvGrpSpPr>
        <xdr:cNvPr id="20" name="Grupo 21">
          <a:extLst>
            <a:ext uri="{FF2B5EF4-FFF2-40B4-BE49-F238E27FC236}">
              <a16:creationId xmlns:a16="http://schemas.microsoft.com/office/drawing/2014/main" id="{00000000-0008-0000-0300-000014000000}"/>
            </a:ext>
          </a:extLst>
        </xdr:cNvPr>
        <xdr:cNvGrpSpPr/>
      </xdr:nvGrpSpPr>
      <xdr:grpSpPr>
        <a:xfrm>
          <a:off x="1676400" y="7829550"/>
          <a:ext cx="1695450" cy="704850"/>
          <a:chOff x="391584" y="6445248"/>
          <a:chExt cx="1047750" cy="560922"/>
        </a:xfrm>
      </xdr:grpSpPr>
      <xdr:pic>
        <xdr:nvPicPr>
          <xdr:cNvPr id="21" name="Imagem 20">
            <a:extLst>
              <a:ext uri="{FF2B5EF4-FFF2-40B4-BE49-F238E27FC236}">
                <a16:creationId xmlns:a16="http://schemas.microsoft.com/office/drawing/2014/main" id="{00000000-0008-0000-0300-000015000000}"/>
              </a:ext>
            </a:extLst>
          </xdr:cNvPr>
          <xdr:cNvPicPr>
            <a:picLocks noChangeAspect="1"/>
          </xdr:cNvPicPr>
        </xdr:nvPicPr>
        <xdr:blipFill>
          <a:blip xmlns:r="http://schemas.openxmlformats.org/officeDocument/2006/relationships" r:embed="rId3" cstate="print">
            <a:duotone>
              <a:schemeClr val="bg2">
                <a:shade val="45000"/>
                <a:satMod val="135000"/>
              </a:schemeClr>
              <a:prstClr val="white"/>
            </a:duotone>
          </a:blip>
          <a:stretch>
            <a:fillRect/>
          </a:stretch>
        </xdr:blipFill>
        <xdr:spPr>
          <a:xfrm>
            <a:off x="391584" y="6455834"/>
            <a:ext cx="550336" cy="550336"/>
          </a:xfrm>
          <a:prstGeom prst="rect">
            <a:avLst/>
          </a:prstGeom>
        </xdr:spPr>
      </xdr:pic>
      <xdr:pic>
        <xdr:nvPicPr>
          <xdr:cNvPr id="22" name="Imagem 21">
            <a:extLst>
              <a:ext uri="{FF2B5EF4-FFF2-40B4-BE49-F238E27FC236}">
                <a16:creationId xmlns:a16="http://schemas.microsoft.com/office/drawing/2014/main" id="{00000000-0008-0000-0300-000016000000}"/>
              </a:ext>
            </a:extLst>
          </xdr:cNvPr>
          <xdr:cNvPicPr>
            <a:picLocks noChangeAspect="1"/>
          </xdr:cNvPicPr>
        </xdr:nvPicPr>
        <xdr:blipFill>
          <a:blip xmlns:r="http://schemas.openxmlformats.org/officeDocument/2006/relationships" r:embed="rId4" cstate="print">
            <a:duotone>
              <a:schemeClr val="bg2">
                <a:shade val="45000"/>
                <a:satMod val="135000"/>
              </a:schemeClr>
              <a:prstClr val="white"/>
            </a:duotone>
          </a:blip>
          <a:stretch>
            <a:fillRect/>
          </a:stretch>
        </xdr:blipFill>
        <xdr:spPr>
          <a:xfrm>
            <a:off x="878417" y="6445248"/>
            <a:ext cx="560917" cy="560917"/>
          </a:xfrm>
          <a:prstGeom prst="rect">
            <a:avLst/>
          </a:prstGeom>
        </xdr:spPr>
      </xdr:pic>
    </xdr:grpSp>
    <xdr:clientData fLocksWithSheet="0"/>
  </xdr:oneCellAnchor>
  <xdr:oneCellAnchor>
    <xdr:from>
      <xdr:col>2</xdr:col>
      <xdr:colOff>38100</xdr:colOff>
      <xdr:row>0</xdr:row>
      <xdr:rowOff>161925</xdr:rowOff>
    </xdr:from>
    <xdr:ext cx="15601950" cy="895350"/>
    <xdr:sp macro="" textlink="">
      <xdr:nvSpPr>
        <xdr:cNvPr id="53" name="CaixaDeTexto 52">
          <a:extLst>
            <a:ext uri="{FF2B5EF4-FFF2-40B4-BE49-F238E27FC236}">
              <a16:creationId xmlns:a16="http://schemas.microsoft.com/office/drawing/2014/main" id="{00000000-0008-0000-0300-000035000000}"/>
            </a:ext>
          </a:extLst>
        </xdr:cNvPr>
        <xdr:cNvSpPr txBox="1"/>
      </xdr:nvSpPr>
      <xdr:spPr>
        <a:xfrm>
          <a:off x="1257300" y="161925"/>
          <a:ext cx="16097250" cy="904876"/>
        </a:xfrm>
        <a:prstGeom prst="rect">
          <a:avLst/>
        </a:prstGeom>
        <a:solidFill>
          <a:schemeClr val="bg1"/>
        </a:solidFill>
        <a:ln w="19050">
          <a:solidFill>
            <a:schemeClr val="accent6">
              <a:lumMod val="50000"/>
            </a:schemeClr>
          </a:solidFill>
          <a:prstDash val="solid"/>
        </a:ln>
      </xdr:spPr>
      <xdr:style>
        <a:lnRef idx="3">
          <a:schemeClr val="lt1"/>
        </a:lnRef>
        <a:fillRef idx="1">
          <a:schemeClr val="accent1"/>
        </a:fillRef>
        <a:effectRef idx="1">
          <a:schemeClr val="accent1"/>
        </a:effectRef>
        <a:fontRef idx="minor">
          <a:schemeClr val="lt1"/>
        </a:fontRef>
      </xdr:style>
      <xdr:txBody>
        <a:bodyPr vertOverflow="clip" horzOverflow="clip" wrap="square" rtlCol="0" anchor="ctr"/>
        <a:lstStyle/>
        <a:p>
          <a:pPr lvl="0" algn="ctr"/>
          <a:r>
            <a:rPr lang="pt-BR" sz="2400" b="1">
              <a:solidFill>
                <a:schemeClr val="accent6">
                  <a:lumMod val="50000"/>
                </a:schemeClr>
              </a:solidFill>
              <a:latin typeface="+mn-lt"/>
              <a:ea typeface="Segoe UI Emoji" panose="020B0502040204020203" pitchFamily="34" charset="0"/>
              <a:cs typeface="Segoe UI Light" panose="020B0502040204020203" pitchFamily="34" charset="0"/>
            </a:rPr>
            <a:t>PAINEL SOBRE PERFIS, OPINIÕES E PERCEPÇÕES DE IMPACTOS</a:t>
          </a:r>
        </a:p>
      </xdr:txBody>
    </xdr:sp>
    <xdr:clientData fLocksWithSheet="0"/>
  </xdr:oneCellAnchor>
  <xdr:oneCellAnchor>
    <xdr:from>
      <xdr:col>11</xdr:col>
      <xdr:colOff>85725</xdr:colOff>
      <xdr:row>4</xdr:row>
      <xdr:rowOff>95250</xdr:rowOff>
    </xdr:from>
    <xdr:ext cx="7534275" cy="2809875"/>
    <xdr:graphicFrame macro="">
      <xdr:nvGraphicFramePr>
        <xdr:cNvPr id="11" name="Chart 2">
          <a:extLst>
            <a:ext uri="{FF2B5EF4-FFF2-40B4-BE49-F238E27FC236}">
              <a16:creationId xmlns:a16="http://schemas.microsoft.com/office/drawing/2014/main" id="{00000000-0008-0000-03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oneCellAnchor>
  <xdr:oneCellAnchor>
    <xdr:from>
      <xdr:col>5</xdr:col>
      <xdr:colOff>180975</xdr:colOff>
      <xdr:row>15</xdr:row>
      <xdr:rowOff>38100</xdr:rowOff>
    </xdr:from>
    <xdr:ext cx="5676900" cy="2724150"/>
    <xdr:graphicFrame macro="">
      <xdr:nvGraphicFramePr>
        <xdr:cNvPr id="12" name="Chart 3">
          <a:extLst>
            <a:ext uri="{FF2B5EF4-FFF2-40B4-BE49-F238E27FC236}">
              <a16:creationId xmlns:a16="http://schemas.microsoft.com/office/drawing/2014/main" id="{00000000-0008-0000-03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oneCellAnchor>
  <xdr:oneCellAnchor>
    <xdr:from>
      <xdr:col>15</xdr:col>
      <xdr:colOff>180975</xdr:colOff>
      <xdr:row>13</xdr:row>
      <xdr:rowOff>104775</xdr:rowOff>
    </xdr:from>
    <xdr:ext cx="6972300" cy="3209925"/>
    <xdr:graphicFrame macro="">
      <xdr:nvGraphicFramePr>
        <xdr:cNvPr id="16" name="Chart 4">
          <a:extLst>
            <a:ext uri="{FF2B5EF4-FFF2-40B4-BE49-F238E27FC236}">
              <a16:creationId xmlns:a16="http://schemas.microsoft.com/office/drawing/2014/main" id="{00000000-0008-0000-0300-000010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fLocksWithSheet="0"/>
  </xdr:oneCellAnchor>
  <xdr:oneCellAnchor>
    <xdr:from>
      <xdr:col>5</xdr:col>
      <xdr:colOff>219075</xdr:colOff>
      <xdr:row>25</xdr:row>
      <xdr:rowOff>123825</xdr:rowOff>
    </xdr:from>
    <xdr:ext cx="5648325" cy="2724150"/>
    <xdr:graphicFrame macro="">
      <xdr:nvGraphicFramePr>
        <xdr:cNvPr id="18" name="Chart 5">
          <a:extLst>
            <a:ext uri="{FF2B5EF4-FFF2-40B4-BE49-F238E27FC236}">
              <a16:creationId xmlns:a16="http://schemas.microsoft.com/office/drawing/2014/main" id="{00000000-0008-0000-0300-00001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fLocksWithSheet="0"/>
  </xdr:oneCellAnchor>
  <xdr:oneCellAnchor>
    <xdr:from>
      <xdr:col>15</xdr:col>
      <xdr:colOff>209550</xdr:colOff>
      <xdr:row>23</xdr:row>
      <xdr:rowOff>295275</xdr:rowOff>
    </xdr:from>
    <xdr:ext cx="7029450" cy="3200400"/>
    <xdr:graphicFrame macro="">
      <xdr:nvGraphicFramePr>
        <xdr:cNvPr id="23" name="Chart 6">
          <a:extLst>
            <a:ext uri="{FF2B5EF4-FFF2-40B4-BE49-F238E27FC236}">
              <a16:creationId xmlns:a16="http://schemas.microsoft.com/office/drawing/2014/main" id="{00000000-0008-0000-0300-00001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fLocksWithSheet="0"/>
  </xdr:oneCellAnchor>
  <xdr:oneCellAnchor>
    <xdr:from>
      <xdr:col>6</xdr:col>
      <xdr:colOff>85725</xdr:colOff>
      <xdr:row>4</xdr:row>
      <xdr:rowOff>200025</xdr:rowOff>
    </xdr:from>
    <xdr:ext cx="590550" cy="609600"/>
    <xdr:pic>
      <xdr:nvPicPr>
        <xdr:cNvPr id="24" name="image3.png">
          <a:extLst>
            <a:ext uri="{FF2B5EF4-FFF2-40B4-BE49-F238E27FC236}">
              <a16:creationId xmlns:a16="http://schemas.microsoft.com/office/drawing/2014/main" id="{00000000-0008-0000-0300-000018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9</xdr:col>
      <xdr:colOff>0</xdr:colOff>
      <xdr:row>4</xdr:row>
      <xdr:rowOff>142875</xdr:rowOff>
    </xdr:from>
    <xdr:ext cx="714375" cy="590550"/>
    <xdr:pic>
      <xdr:nvPicPr>
        <xdr:cNvPr id="25" name="image4.png">
          <a:extLst>
            <a:ext uri="{FF2B5EF4-FFF2-40B4-BE49-F238E27FC236}">
              <a16:creationId xmlns:a16="http://schemas.microsoft.com/office/drawing/2014/main" id="{00000000-0008-0000-0300-00001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571500</xdr:colOff>
      <xdr:row>14</xdr:row>
      <xdr:rowOff>247650</xdr:rowOff>
    </xdr:from>
    <xdr:ext cx="771525" cy="771525"/>
    <xdr:pic>
      <xdr:nvPicPr>
        <xdr:cNvPr id="26" name="image5.png">
          <a:extLst>
            <a:ext uri="{FF2B5EF4-FFF2-40B4-BE49-F238E27FC236}">
              <a16:creationId xmlns:a16="http://schemas.microsoft.com/office/drawing/2014/main" id="{00000000-0008-0000-0300-00001A000000}"/>
            </a:ext>
          </a:extLst>
        </xdr:cNvPr>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1</xdr:row>
      <xdr:rowOff>0</xdr:rowOff>
    </xdr:from>
    <xdr:ext cx="12753975" cy="1028700"/>
    <xdr:sp macro="" textlink="">
      <xdr:nvSpPr>
        <xdr:cNvPr id="9" name="CaixaDeTexto 8">
          <a:extLst>
            <a:ext uri="{FF2B5EF4-FFF2-40B4-BE49-F238E27FC236}">
              <a16:creationId xmlns:a16="http://schemas.microsoft.com/office/drawing/2014/main" id="{00000000-0008-0000-0400-000009000000}"/>
            </a:ext>
          </a:extLst>
        </xdr:cNvPr>
        <xdr:cNvSpPr txBox="1"/>
      </xdr:nvSpPr>
      <xdr:spPr>
        <a:xfrm>
          <a:off x="198120" y="182880"/>
          <a:ext cx="12755880" cy="1051560"/>
        </a:xfrm>
        <a:prstGeom prst="rect">
          <a:avLst/>
        </a:prstGeom>
        <a:solidFill>
          <a:schemeClr val="accent6">
            <a:lumMod val="50000"/>
          </a:schemeClr>
        </a:solidFill>
        <a:ln w="38100" cap="flat" cmpd="sng" algn="ctr">
          <a:solidFill>
            <a:schemeClr val="lt1"/>
          </a:solidFill>
          <a:prstDash val="solid"/>
        </a:ln>
      </xdr:spPr>
      <xdr:style>
        <a:lnRef idx="3">
          <a:schemeClr val="lt1"/>
        </a:lnRef>
        <a:fillRef idx="1">
          <a:schemeClr val="accent1"/>
        </a:fillRef>
        <a:effectRef idx="1">
          <a:schemeClr val="accent1"/>
        </a:effectRef>
        <a:fontRef idx="minor">
          <a:schemeClr val="lt1"/>
        </a:fontRef>
      </xdr:style>
      <xdr:txBody>
        <a:bodyPr vertOverflow="clip" horzOverflow="clip" wrap="square" rtlCol="0" anchor="t"/>
        <a:lstStyle/>
        <a:p>
          <a:endParaRPr lang="pt-BR" sz="1100"/>
        </a:p>
      </xdr:txBody>
    </xdr:sp>
    <xdr:clientData fLocksWithSheet="0"/>
  </xdr:oneCellAnchor>
  <xdr:oneCellAnchor>
    <xdr:from>
      <xdr:col>1</xdr:col>
      <xdr:colOff>38100</xdr:colOff>
      <xdr:row>2</xdr:row>
      <xdr:rowOff>66675</xdr:rowOff>
    </xdr:from>
    <xdr:ext cx="12715875" cy="647700"/>
    <xdr:sp macro="" textlink="">
      <xdr:nvSpPr>
        <xdr:cNvPr id="7" name="Caixa de texto 84">
          <a:extLst>
            <a:ext uri="{FF2B5EF4-FFF2-40B4-BE49-F238E27FC236}">
              <a16:creationId xmlns:a16="http://schemas.microsoft.com/office/drawing/2014/main" id="{00000000-0008-0000-0400-000007000000}"/>
            </a:ext>
          </a:extLst>
        </xdr:cNvPr>
        <xdr:cNvSpPr txBox="1"/>
      </xdr:nvSpPr>
      <xdr:spPr>
        <a:xfrm>
          <a:off x="236220" y="421005"/>
          <a:ext cx="13616940" cy="6610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lvl="0" algn="ctr" rtl="0"/>
          <a:r>
            <a:rPr lang="en-US" sz="3000">
              <a:solidFill>
                <a:schemeClr val="bg1"/>
              </a:solidFill>
              <a:latin typeface="Tw Cen MT Condensed Extra Bold" panose="020B0803020202020204" pitchFamily="34" charset="0"/>
            </a:rPr>
            <a:t>Gráficos relacionados à Consulta Pública</a:t>
          </a:r>
        </a:p>
      </xdr:txBody>
    </xdr:sp>
    <xdr:clientData fLocksWithSheet="0"/>
  </xdr:oneCellAnchor>
  <xdr:oneCellAnchor>
    <xdr:from>
      <xdr:col>3</xdr:col>
      <xdr:colOff>428625</xdr:colOff>
      <xdr:row>10</xdr:row>
      <xdr:rowOff>114300</xdr:rowOff>
    </xdr:from>
    <xdr:ext cx="6191250" cy="266700"/>
    <xdr:sp macro="" textlink="">
      <xdr:nvSpPr>
        <xdr:cNvPr id="18" name="CaixaDeTexto 17">
          <a:extLst>
            <a:ext uri="{FF2B5EF4-FFF2-40B4-BE49-F238E27FC236}">
              <a16:creationId xmlns:a16="http://schemas.microsoft.com/office/drawing/2014/main" id="{00000000-0008-0000-0400-000012000000}"/>
            </a:ext>
          </a:extLst>
        </xdr:cNvPr>
        <xdr:cNvSpPr txBox="1"/>
      </xdr:nvSpPr>
      <xdr:spPr>
        <a:xfrm>
          <a:off x="1135380" y="2194560"/>
          <a:ext cx="5189220" cy="2743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000">
              <a:solidFill>
                <a:schemeClr val="accent6">
                  <a:lumMod val="75000"/>
                </a:schemeClr>
              </a:solidFill>
              <a:latin typeface="Century Gothic" panose="020B0502020202020204" pitchFamily="34" charset="0"/>
            </a:rPr>
            <a:t>Utilize estes painéis para mudar os dados a serem apresentados no gráfico:</a:t>
          </a:r>
        </a:p>
      </xdr:txBody>
    </xdr:sp>
    <xdr:clientData fLocksWithSheet="0"/>
  </xdr:oneCellAnchor>
  <xdr:oneCellAnchor>
    <xdr:from>
      <xdr:col>12</xdr:col>
      <xdr:colOff>361950</xdr:colOff>
      <xdr:row>38</xdr:row>
      <xdr:rowOff>19050</xdr:rowOff>
    </xdr:from>
    <xdr:ext cx="3638550" cy="3048000"/>
    <xdr:graphicFrame macro="">
      <xdr:nvGraphicFramePr>
        <xdr:cNvPr id="2" name="Chart 7">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9</xdr:col>
      <xdr:colOff>904875</xdr:colOff>
      <xdr:row>13</xdr:row>
      <xdr:rowOff>0</xdr:rowOff>
    </xdr:from>
    <xdr:ext cx="3676650" cy="3276600"/>
    <xdr:graphicFrame macro="">
      <xdr:nvGraphicFramePr>
        <xdr:cNvPr id="8" name="Chart 8">
          <a:extLst>
            <a:ext uri="{FF2B5EF4-FFF2-40B4-BE49-F238E27FC236}">
              <a16:creationId xmlns:a16="http://schemas.microsoft.com/office/drawing/2014/main" id="{00000000-0008-0000-04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12</xdr:col>
      <xdr:colOff>238125</xdr:colOff>
      <xdr:row>63</xdr:row>
      <xdr:rowOff>0</xdr:rowOff>
    </xdr:from>
    <xdr:ext cx="3667125" cy="2571750"/>
    <xdr:graphicFrame macro="">
      <xdr:nvGraphicFramePr>
        <xdr:cNvPr id="3" name="Chart 9">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3</xdr:col>
      <xdr:colOff>0</xdr:colOff>
      <xdr:row>85</xdr:row>
      <xdr:rowOff>9525</xdr:rowOff>
    </xdr:from>
    <xdr:ext cx="8162925" cy="3276600"/>
    <xdr:graphicFrame macro="">
      <xdr:nvGraphicFramePr>
        <xdr:cNvPr id="10" name="Chart 10">
          <a:extLst>
            <a:ext uri="{FF2B5EF4-FFF2-40B4-BE49-F238E27FC236}">
              <a16:creationId xmlns:a16="http://schemas.microsoft.com/office/drawing/2014/main" id="{00000000-0008-0000-04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wsDr>
</file>

<file path=xl/drawings/drawing5.xml><?xml version="1.0" encoding="utf-8"?>
<xdr:wsDr xmlns:xdr="http://schemas.openxmlformats.org/drawingml/2006/spreadsheetDrawing" xmlns:a="http://schemas.openxmlformats.org/drawingml/2006/main">
  <xdr:oneCellAnchor>
    <xdr:from>
      <xdr:col>5</xdr:col>
      <xdr:colOff>561975</xdr:colOff>
      <xdr:row>1</xdr:row>
      <xdr:rowOff>133350</xdr:rowOff>
    </xdr:from>
    <xdr:ext cx="2847975" cy="5905500"/>
    <xdr:sp macro="" textlink="">
      <xdr:nvSpPr>
        <xdr:cNvPr id="2" name="Caixa de texto 1595" descr="Double-click done when item has been packed or repacked.&#10;&#10;TIPS&#10;Pack light&#10;Try rolling clothes instead of folding for less wrinkles&#10;Wrap shoes in plastic bags to avoid marking clothes&#10;Pack fragile items in the interior of luggage&#10;Pack day items separately&#10;Take fewer clothes if you will have laundry services available&#10;Consider purchasing toiletries when you arrive at your destination&#10;Leave itinerary with someone at home" title="Packing Tips">
          <a:extLst>
            <a:ext uri="{FF2B5EF4-FFF2-40B4-BE49-F238E27FC236}">
              <a16:creationId xmlns:a16="http://schemas.microsoft.com/office/drawing/2014/main" id="{00000000-0008-0000-0800-000002000000}"/>
            </a:ext>
          </a:extLst>
        </xdr:cNvPr>
        <xdr:cNvSpPr txBox="1"/>
      </xdr:nvSpPr>
      <xdr:spPr>
        <a:xfrm rot="10800000" flipV="1">
          <a:off x="3611880" y="312420"/>
          <a:ext cx="2990214" cy="6034369"/>
        </a:xfrm>
        <a:prstGeom prst="rect">
          <a:avLst/>
        </a:prstGeom>
        <a:noFill/>
        <a:ln w="9525" cap="flat" cmpd="sng" algn="ctr">
          <a:noFill/>
          <a:prstDash val="solid"/>
        </a:ln>
        <a:effectLst/>
      </xdr:spPr>
      <xdr:style>
        <a:lnRef idx="1">
          <a:schemeClr val="accent3"/>
        </a:lnRef>
        <a:fillRef idx="2">
          <a:schemeClr val="accent3"/>
        </a:fillRef>
        <a:effectRef idx="1">
          <a:schemeClr val="accent3"/>
        </a:effectRef>
        <a:fontRef idx="minor">
          <a:schemeClr val="dk1"/>
        </a:fontRef>
      </xdr:style>
      <xdr:txBody>
        <a:bodyPr vertOverflow="clip" horzOverflow="clip" wrap="square" lIns="0" tIns="0" rIns="0" bIns="0" rtlCol="0" anchor="ctr">
          <a:noAutofit/>
        </a:bodyPr>
        <a:lstStyle/>
        <a:p>
          <a:pPr lvl="0" algn="ctr" rtl="0"/>
          <a:r>
            <a:rPr lang="pt-br" sz="1600">
              <a:solidFill>
                <a:schemeClr val="accent1">
                  <a:lumMod val="50000"/>
                </a:schemeClr>
              </a:solidFill>
              <a:latin typeface="+mj-lt"/>
              <a:cs typeface="Arial" pitchFamily="34" charset="0"/>
            </a:rPr>
            <a:t>INSTRUÇÕES</a:t>
          </a:r>
        </a:p>
        <a:p>
          <a:pPr lvl="0" algn="ctr" rtl="0"/>
          <a:endParaRPr lang="pt-br" sz="1400">
            <a:solidFill>
              <a:schemeClr val="accent1">
                <a:lumMod val="50000"/>
              </a:schemeClr>
            </a:solidFill>
            <a:latin typeface="+mn-lt"/>
            <a:cs typeface="Arial" pitchFamily="34" charset="0"/>
          </a:endParaRPr>
        </a:p>
        <a:p>
          <a:pPr lvl="0" algn="ctr" rtl="0"/>
          <a:r>
            <a:rPr lang="pt-br" sz="1400">
              <a:solidFill>
                <a:schemeClr val="accent1">
                  <a:lumMod val="50000"/>
                </a:schemeClr>
              </a:solidFill>
              <a:latin typeface="+mn-lt"/>
              <a:cs typeface="Arial" pitchFamily="34" charset="0"/>
            </a:rPr>
            <a:t>No quadro "Selecione o dispositivo" clique no artigo ou tópico para iniciar a análise. </a:t>
          </a:r>
        </a:p>
        <a:p>
          <a:pPr lvl="0" algn="ctr" rtl="0"/>
          <a:endParaRPr lang="pt-BR" sz="1400">
            <a:solidFill>
              <a:schemeClr val="accent1">
                <a:lumMod val="50000"/>
              </a:schemeClr>
            </a:solidFill>
            <a:latin typeface="+mn-lt"/>
            <a:cs typeface="Arial" pitchFamily="34" charset="0"/>
          </a:endParaRPr>
        </a:p>
        <a:p>
          <a:pPr lvl="0" algn="ctr" rtl="0"/>
          <a:r>
            <a:rPr lang="pt-BR" sz="1400">
              <a:solidFill>
                <a:schemeClr val="accent1">
                  <a:lumMod val="50000"/>
                </a:schemeClr>
              </a:solidFill>
              <a:latin typeface="+mn-lt"/>
              <a:cs typeface="Arial" pitchFamily="34" charset="0"/>
            </a:rPr>
            <a:t>Caso precise filtrar vários artigos ao mesmo tempo, clique em</a:t>
          </a:r>
        </a:p>
        <a:p>
          <a:pPr lvl="0" algn="ctr" rtl="0"/>
          <a:endParaRPr lang="pt-br" sz="1400">
            <a:solidFill>
              <a:schemeClr val="accent1">
                <a:lumMod val="50000"/>
              </a:schemeClr>
            </a:solidFill>
            <a:latin typeface="+mn-lt"/>
            <a:cs typeface="Arial" pitchFamily="34" charset="0"/>
          </a:endParaRPr>
        </a:p>
        <a:p>
          <a:pPr lvl="0" algn="ctr" rtl="0"/>
          <a:r>
            <a:rPr lang="pt-BR" sz="1400">
              <a:solidFill>
                <a:schemeClr val="accent1">
                  <a:lumMod val="50000"/>
                </a:schemeClr>
              </a:solidFill>
              <a:latin typeface="+mn-lt"/>
              <a:cs typeface="Arial" pitchFamily="34" charset="0"/>
            </a:rPr>
            <a:t>Aperte           para retirar todos os filtros simultaneamente.</a:t>
          </a:r>
          <a:r>
            <a:rPr lang="en-US" sz="1400">
              <a:solidFill>
                <a:schemeClr val="accent1">
                  <a:lumMod val="50000"/>
                </a:schemeClr>
              </a:solidFill>
              <a:latin typeface="+mn-lt"/>
              <a:cs typeface="Arial" pitchFamily="34" charset="0"/>
            </a:rPr>
            <a:t>      </a:t>
          </a:r>
        </a:p>
        <a:p>
          <a:pPr lvl="0" algn="l" rtl="0"/>
          <a:endParaRPr lang="en-US" sz="1400">
            <a:solidFill>
              <a:schemeClr val="accent1">
                <a:lumMod val="50000"/>
              </a:schemeClr>
            </a:solidFill>
            <a:latin typeface="+mn-lt"/>
            <a:cs typeface="Arial" pitchFamily="34" charset="0"/>
          </a:endParaRPr>
        </a:p>
        <a:p>
          <a:pPr lvl="0" algn="l" rtl="0"/>
          <a:endParaRPr lang="en-US" sz="1400">
            <a:solidFill>
              <a:schemeClr val="accent1">
                <a:lumMod val="50000"/>
              </a:schemeClr>
            </a:solidFill>
            <a:latin typeface="+mn-lt"/>
            <a:cs typeface="Arial" pitchFamily="34" charset="0"/>
          </a:endParaRPr>
        </a:p>
        <a:p>
          <a:pPr lvl="0" algn="ctr" rtl="0">
            <a:spcAft>
              <a:spcPts val="400"/>
            </a:spcAft>
          </a:pPr>
          <a:r>
            <a:rPr lang="pt-br" sz="1400" b="1" spc="0">
              <a:solidFill>
                <a:schemeClr val="accent1">
                  <a:lumMod val="50000"/>
                </a:schemeClr>
              </a:solidFill>
              <a:latin typeface="+mj-lt"/>
              <a:cs typeface="Arial" pitchFamily="34" charset="0"/>
            </a:rPr>
            <a:t>DICAS</a:t>
          </a:r>
        </a:p>
        <a:p>
          <a:pPr lvl="0" algn="ctr" rtl="0">
            <a:spcAft>
              <a:spcPts val="400"/>
            </a:spcAft>
          </a:pPr>
          <a:endParaRPr lang="pt-br" sz="1400" b="1" spc="0">
            <a:solidFill>
              <a:schemeClr val="accent1">
                <a:lumMod val="50000"/>
              </a:schemeClr>
            </a:solidFill>
            <a:latin typeface="+mj-lt"/>
            <a:cs typeface="Arial" pitchFamily="34" charset="0"/>
          </a:endParaRPr>
        </a:p>
        <a:p>
          <a:pPr marL="285750" lvl="0" indent="-285750" algn="l" rtl="0">
            <a:buFont typeface="Arial" panose="020B0604020202020204" pitchFamily="34" charset="0"/>
            <a:buChar char="•"/>
          </a:pPr>
          <a:r>
            <a:rPr lang="en-US" sz="1400">
              <a:solidFill>
                <a:schemeClr val="accent1">
                  <a:lumMod val="50000"/>
                </a:schemeClr>
              </a:solidFill>
              <a:latin typeface="+mn-lt"/>
              <a:cs typeface="Arial" pitchFamily="34" charset="0"/>
            </a:rPr>
            <a:t>Quando concluir a análise de cada dispositivo, você poderá marcá-lo na coluna "</a:t>
          </a:r>
          <a:r>
            <a:rPr lang="en-US" sz="1400" b="1">
              <a:solidFill>
                <a:schemeClr val="accent1">
                  <a:lumMod val="50000"/>
                </a:schemeClr>
              </a:solidFill>
              <a:latin typeface="+mn-lt"/>
              <a:cs typeface="Arial" pitchFamily="34" charset="0"/>
            </a:rPr>
            <a:t>Concluído</a:t>
          </a:r>
          <a:r>
            <a:rPr lang="en-US" sz="1400">
              <a:solidFill>
                <a:schemeClr val="accent1">
                  <a:lumMod val="50000"/>
                </a:schemeClr>
              </a:solidFill>
              <a:latin typeface="+mn-lt"/>
              <a:cs typeface="Arial" pitchFamily="34" charset="0"/>
            </a:rPr>
            <a:t>" clicando duas vezes na célula correspondente a qual foi analisada. </a:t>
          </a:r>
        </a:p>
        <a:p>
          <a:pPr marL="285750" lvl="0" indent="-285750" algn="l" rtl="0">
            <a:buFont typeface="Arial" panose="020B0604020202020204" pitchFamily="34" charset="0"/>
            <a:buChar char="•"/>
          </a:pPr>
          <a:endParaRPr lang="en-US" sz="1400">
            <a:solidFill>
              <a:schemeClr val="accent1">
                <a:lumMod val="50000"/>
              </a:schemeClr>
            </a:solidFill>
            <a:latin typeface="+mn-lt"/>
            <a:cs typeface="Arial" pitchFamily="34" charset="0"/>
          </a:endParaRPr>
        </a:p>
        <a:p>
          <a:pPr marL="285750" lvl="0" indent="-285750" algn="l" rtl="0">
            <a:buFont typeface="Arial" panose="020B0604020202020204" pitchFamily="34" charset="0"/>
            <a:buChar char="•"/>
          </a:pPr>
          <a:r>
            <a:rPr lang="en-US" sz="1400">
              <a:solidFill>
                <a:schemeClr val="accent1">
                  <a:lumMod val="50000"/>
                </a:schemeClr>
              </a:solidFill>
              <a:latin typeface="+mn-lt"/>
              <a:cs typeface="Arial" pitchFamily="34" charset="0"/>
            </a:rPr>
            <a:t>Para limpar as marcações na coluna "Concluído", utilize o botão "</a:t>
          </a:r>
          <a:r>
            <a:rPr lang="en-US" sz="1400" b="1">
              <a:solidFill>
                <a:schemeClr val="accent1">
                  <a:lumMod val="50000"/>
                </a:schemeClr>
              </a:solidFill>
              <a:latin typeface="+mn-lt"/>
              <a:cs typeface="Arial" pitchFamily="34" charset="0"/>
            </a:rPr>
            <a:t>Limpar lista de verificação</a:t>
          </a:r>
          <a:r>
            <a:rPr lang="en-US" sz="1400">
              <a:solidFill>
                <a:schemeClr val="accent1">
                  <a:lumMod val="50000"/>
                </a:schemeClr>
              </a:solidFill>
              <a:latin typeface="+mn-lt"/>
              <a:cs typeface="Arial" pitchFamily="34" charset="0"/>
            </a:rPr>
            <a:t>" que fica na parte superior desta planilha.</a:t>
          </a:r>
        </a:p>
        <a:p>
          <a:pPr lvl="0" algn="l" rtl="0"/>
          <a:r>
            <a:rPr lang="en-US" sz="1400">
              <a:solidFill>
                <a:schemeClr val="accent1">
                  <a:lumMod val="50000"/>
                </a:schemeClr>
              </a:solidFill>
              <a:latin typeface="+mn-lt"/>
              <a:cs typeface="Arial" pitchFamily="34" charset="0"/>
            </a:rPr>
            <a:t>        </a:t>
          </a:r>
        </a:p>
        <a:p>
          <a:pPr lvl="0" algn="l" rtl="0"/>
          <a:r>
            <a:rPr lang="en-US" sz="1400">
              <a:solidFill>
                <a:schemeClr val="accent1">
                  <a:lumMod val="50000"/>
                </a:schemeClr>
              </a:solidFill>
              <a:latin typeface="+mn-lt"/>
              <a:cs typeface="Arial" pitchFamily="34" charset="0"/>
            </a:rPr>
            <a:t>       </a:t>
          </a:r>
        </a:p>
      </xdr:txBody>
    </xdr:sp>
    <xdr:clientData fLocksWithSheet="0"/>
  </xdr:oneCellAnchor>
  <xdr:oneCellAnchor>
    <xdr:from>
      <xdr:col>6</xdr:col>
      <xdr:colOff>542925</xdr:colOff>
      <xdr:row>12</xdr:row>
      <xdr:rowOff>47625</xdr:rowOff>
    </xdr:from>
    <xdr:ext cx="295275" cy="285750"/>
    <xdr:pic>
      <xdr:nvPicPr>
        <xdr:cNvPr id="3" name="image6.png">
          <a:extLst>
            <a:ext uri="{FF2B5EF4-FFF2-40B4-BE49-F238E27FC236}">
              <a16:creationId xmlns:a16="http://schemas.microsoft.com/office/drawing/2014/main" id="{00000000-0008-0000-08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10</xdr:col>
      <xdr:colOff>0</xdr:colOff>
      <xdr:row>10</xdr:row>
      <xdr:rowOff>47625</xdr:rowOff>
    </xdr:from>
    <xdr:ext cx="314325" cy="285750"/>
    <xdr:pic>
      <xdr:nvPicPr>
        <xdr:cNvPr id="4" name="image7.png">
          <a:extLst>
            <a:ext uri="{FF2B5EF4-FFF2-40B4-BE49-F238E27FC236}">
              <a16:creationId xmlns:a16="http://schemas.microsoft.com/office/drawing/2014/main" id="{00000000-0008-0000-08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4:K127">
  <tableColumns count="10">
    <tableColumn id="1" xr3:uid="{00000000-0010-0000-0000-000001000000}" name="ID do participante"/>
    <tableColumn id="2" xr3:uid="{00000000-0010-0000-0000-000002000000}" name="Instituição"/>
    <tableColumn id="3" xr3:uid="{00000000-0010-0000-0000-000003000000}" name="Segmento"/>
    <tableColumn id="4" xr3:uid="{00000000-0010-0000-0000-000004000000}" name="Dispositivos"/>
    <tableColumn id="5" xr3:uid="{00000000-0010-0000-0000-000005000000}" name="Proposta"/>
    <tableColumn id="6" xr3:uid="{00000000-0010-0000-0000-000006000000}" name="Justificativa"/>
    <tableColumn id="7" xr3:uid="{00000000-0010-0000-0000-000007000000}" name="Bloco de Contribuições"/>
    <tableColumn id="8" xr3:uid="{00000000-0010-0000-0000-000008000000}" name="Posicionamento da Área Técnica"/>
    <tableColumn id="9" xr3:uid="{00000000-0010-0000-0000-000009000000}" name="Justificativa da Área Técnica"/>
    <tableColumn id="10" xr3:uid="{00000000-0010-0000-0000-00000A000000}" name="Redação do artigo pós-análise"/>
  </tableColumns>
  <tableStyleInfo name="Contribuições por dispositivos-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O4:O127">
  <tableColumns count="1">
    <tableColumn id="1" xr3:uid="{00000000-0010-0000-0100-000001000000}" name="TAGs"/>
  </tableColumns>
  <tableStyleInfo name="Contribuições por dispositivos-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D109:F113">
  <tableColumns count="3">
    <tableColumn id="1" xr3:uid="{00000000-0010-0000-0200-000001000000}" name="Análise quantitativa das Contribuições"/>
    <tableColumn id="2" xr3:uid="{00000000-0010-0000-0200-000002000000}" name="Nº"/>
    <tableColumn id="3" xr3:uid="{00000000-0010-0000-0200-000003000000}" name="%"/>
  </tableColumns>
  <tableStyleInfo name=" Gráficos e Tabelas-style"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_4" displayName="Table_4" ref="A2:A5">
  <tableColumns count="1">
    <tableColumn id="1" xr3:uid="{00000000-0010-0000-0300-000001000000}" name="Posicionamento da Área Técnica"/>
  </tableColumns>
  <tableStyleInfo name="Lista suspensa-style" showFirstColumn="1" showLastColumn="1"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_5" displayName="Table_5" ref="A8:A11">
  <tableColumns count="1">
    <tableColumn id="1" xr3:uid="{00000000-0010-0000-0400-000001000000}" name="Opinião dos participantes"/>
  </tableColumns>
  <tableStyleInfo name="Lista suspensa-style 2" showFirstColumn="1" showLastColumn="1" showRowStripes="1" showColumnStripes="0"/>
</table>
</file>

<file path=xl/theme/theme1.xml><?xml version="1.0" encoding="utf-8"?>
<a:theme xmlns:a="http://schemas.openxmlformats.org/drawingml/2006/main" name="Office Theme">
  <a:themeElements>
    <a:clrScheme name="Blue Green">
      <a:dk1>
        <a:sysClr val="windowText" lastClr="000000"/>
      </a:dk1>
      <a:lt1>
        <a:sysClr val="window" lastClr="FFFFFF"/>
      </a:lt1>
      <a:dk2>
        <a:srgbClr val="373545"/>
      </a:dk2>
      <a:lt2>
        <a:srgbClr val="CEDBE6"/>
      </a:lt2>
      <a:accent1>
        <a:srgbClr val="3494BA"/>
      </a:accent1>
      <a:accent2>
        <a:srgbClr val="58B6C0"/>
      </a:accent2>
      <a:accent3>
        <a:srgbClr val="75BDA7"/>
      </a:accent3>
      <a:accent4>
        <a:srgbClr val="7A8C8E"/>
      </a:accent4>
      <a:accent5>
        <a:srgbClr val="84ACB6"/>
      </a:accent5>
      <a:accent6>
        <a:srgbClr val="2683C6"/>
      </a:accent6>
      <a:hlink>
        <a:srgbClr val="6B9F25"/>
      </a:hlink>
      <a:folHlink>
        <a:srgbClr val="9F6715"/>
      </a:folHlink>
    </a:clrScheme>
    <a:fontScheme name="Custom 5">
      <a:majorFont>
        <a:latin typeface="Tw Cen MT Condensed Extra Bold"/>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table" Target="../tables/table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128"/>
  <sheetViews>
    <sheetView tabSelected="1" topLeftCell="G4" workbookViewId="0">
      <selection activeCell="I127" sqref="I127"/>
    </sheetView>
  </sheetViews>
  <sheetFormatPr defaultColWidth="14.375" defaultRowHeight="15" customHeight="1"/>
  <cols>
    <col min="1" max="1" width="1" customWidth="1"/>
    <col min="2" max="2" width="8.875" customWidth="1"/>
    <col min="3" max="3" width="16.25" customWidth="1"/>
    <col min="4" max="4" width="2.125" customWidth="1"/>
    <col min="5" max="5" width="8.75" customWidth="1"/>
    <col min="6" max="6" width="39.625" customWidth="1"/>
    <col min="7" max="7" width="41.375" customWidth="1"/>
    <col min="8" max="8" width="5.75" customWidth="1"/>
    <col min="9" max="9" width="29.375" customWidth="1"/>
    <col min="10" max="10" width="31.75" customWidth="1"/>
    <col min="11" max="11" width="32.75" customWidth="1"/>
    <col min="12" max="12" width="31.75" customWidth="1"/>
    <col min="13" max="13" width="21.25" customWidth="1"/>
    <col min="14" max="14" width="8.875" customWidth="1"/>
    <col min="15" max="16" width="8.875" hidden="1" customWidth="1"/>
    <col min="17" max="17" width="11.25" customWidth="1"/>
    <col min="18" max="19" width="8.875" customWidth="1"/>
    <col min="20" max="20" width="11.375" customWidth="1"/>
    <col min="21" max="22" width="8.875" customWidth="1"/>
  </cols>
  <sheetData>
    <row r="1" spans="1:22" ht="101.25" customHeight="1">
      <c r="A1" s="1"/>
      <c r="B1" s="2" t="s">
        <v>0</v>
      </c>
      <c r="C1" s="2"/>
      <c r="D1" s="1"/>
      <c r="E1" s="1"/>
      <c r="F1" s="3"/>
      <c r="G1" s="3"/>
      <c r="H1" s="1"/>
      <c r="I1" s="1"/>
      <c r="J1" s="1"/>
      <c r="L1" s="1"/>
      <c r="M1" s="1"/>
      <c r="N1" s="1"/>
      <c r="O1" s="4" t="s">
        <v>1</v>
      </c>
      <c r="P1" s="4" t="str">
        <f ca="1">SUM(P2,P3)</f>
        <v>#REF!</v>
      </c>
      <c r="Q1" s="5"/>
      <c r="R1" s="6"/>
      <c r="S1" s="7"/>
      <c r="T1" s="8"/>
      <c r="U1" s="8"/>
      <c r="V1" s="8"/>
    </row>
    <row r="2" spans="1:22" ht="138" customHeight="1">
      <c r="A2" s="1"/>
      <c r="B2" s="2"/>
      <c r="C2" s="2"/>
      <c r="D2" s="1"/>
      <c r="E2" s="1"/>
      <c r="F2" s="3"/>
      <c r="G2" s="3"/>
      <c r="H2" s="1"/>
      <c r="I2" s="1"/>
      <c r="J2" s="1"/>
      <c r="L2" s="1"/>
      <c r="M2" s="1"/>
      <c r="N2" s="1"/>
      <c r="O2" s="4" t="s">
        <v>2</v>
      </c>
      <c r="P2" s="9" t="str">
        <f ca="1">COUNTIF(P:P,1)</f>
        <v>#REF!</v>
      </c>
      <c r="Q2" s="10"/>
      <c r="R2" s="6"/>
      <c r="S2" s="7"/>
      <c r="T2" s="8"/>
      <c r="U2" s="8"/>
      <c r="V2" s="8"/>
    </row>
    <row r="3" spans="1:22" ht="24" customHeight="1">
      <c r="A3" s="1"/>
      <c r="B3" s="11"/>
      <c r="C3" s="11"/>
      <c r="D3" s="1"/>
      <c r="E3" s="1"/>
      <c r="F3" s="3"/>
      <c r="G3" s="3"/>
      <c r="H3" s="12"/>
      <c r="I3" s="13" t="s">
        <v>3</v>
      </c>
      <c r="J3" s="14"/>
      <c r="K3" s="12"/>
      <c r="L3" s="12"/>
      <c r="M3" s="1"/>
      <c r="N3" s="1"/>
      <c r="O3" s="15" t="s">
        <v>4</v>
      </c>
      <c r="P3" s="9" t="str">
        <f ca="1">COUNTIF(P:P,0)</f>
        <v>#REF!</v>
      </c>
      <c r="Q3" s="16" t="s">
        <v>5</v>
      </c>
      <c r="R3" s="17" t="str">
        <f ca="1">P2/P1</f>
        <v>#REF!</v>
      </c>
      <c r="S3" s="7"/>
      <c r="T3" s="18"/>
      <c r="U3" s="8"/>
      <c r="V3" s="8"/>
    </row>
    <row r="4" spans="1:22" ht="45.75" customHeight="1">
      <c r="A4" s="1"/>
      <c r="B4" s="19" t="s">
        <v>6</v>
      </c>
      <c r="C4" s="19" t="s">
        <v>7</v>
      </c>
      <c r="D4" s="20" t="s">
        <v>8</v>
      </c>
      <c r="E4" s="20" t="s">
        <v>9</v>
      </c>
      <c r="F4" s="20" t="s">
        <v>10</v>
      </c>
      <c r="G4" s="20" t="s">
        <v>11</v>
      </c>
      <c r="H4" s="21" t="s">
        <v>12</v>
      </c>
      <c r="I4" s="22" t="s">
        <v>13</v>
      </c>
      <c r="J4" s="22" t="s">
        <v>14</v>
      </c>
      <c r="K4" s="23" t="s">
        <v>15</v>
      </c>
      <c r="L4" s="23"/>
      <c r="M4" s="1"/>
      <c r="N4" s="1"/>
      <c r="O4" s="24" t="s">
        <v>16</v>
      </c>
      <c r="P4" s="7"/>
      <c r="Q4" s="7"/>
      <c r="R4" s="7"/>
      <c r="S4" s="7"/>
      <c r="T4" s="7"/>
      <c r="U4" s="8"/>
      <c r="V4" s="8"/>
    </row>
    <row r="5" spans="1:22" ht="82.5" customHeight="1">
      <c r="A5" s="25"/>
      <c r="B5" s="26">
        <v>1348</v>
      </c>
      <c r="C5" s="27" t="s">
        <v>17</v>
      </c>
      <c r="D5" s="27"/>
      <c r="E5" s="27" t="s">
        <v>18</v>
      </c>
      <c r="F5" s="27" t="s">
        <v>19</v>
      </c>
      <c r="G5" s="27" t="s">
        <v>20</v>
      </c>
      <c r="H5" s="28"/>
      <c r="I5" s="27" t="s">
        <v>21</v>
      </c>
      <c r="J5" s="29" t="s">
        <v>22</v>
      </c>
      <c r="K5" s="28"/>
      <c r="L5" s="28"/>
      <c r="M5" s="25"/>
      <c r="N5" s="25"/>
      <c r="O5" s="30">
        <f>IF('Contribuições por dispositivos'!$I5&lt;&gt;"",1,0)</f>
        <v>1</v>
      </c>
      <c r="P5" s="25"/>
      <c r="Q5" s="25"/>
      <c r="R5" s="25"/>
      <c r="S5" s="25"/>
      <c r="T5" s="25"/>
      <c r="U5" s="31"/>
      <c r="V5" s="31"/>
    </row>
    <row r="6" spans="1:22" ht="21" customHeight="1">
      <c r="A6" s="1"/>
      <c r="B6" s="26">
        <v>1357</v>
      </c>
      <c r="C6" s="27" t="s">
        <v>23</v>
      </c>
      <c r="D6" s="27"/>
      <c r="E6" s="27" t="s">
        <v>18</v>
      </c>
      <c r="F6" s="27" t="s">
        <v>19</v>
      </c>
      <c r="G6" s="27" t="s">
        <v>24</v>
      </c>
      <c r="H6" s="29"/>
      <c r="I6" s="27" t="s">
        <v>21</v>
      </c>
      <c r="J6" s="29" t="s">
        <v>22</v>
      </c>
      <c r="K6" s="28"/>
      <c r="L6" s="1"/>
      <c r="M6" s="1"/>
      <c r="N6" s="1"/>
      <c r="O6" s="30">
        <f>IF('Contribuições por dispositivos'!$I6&lt;&gt;"",1,0)</f>
        <v>1</v>
      </c>
      <c r="P6" s="32"/>
      <c r="Q6" s="33"/>
      <c r="R6" s="33"/>
      <c r="S6" s="33"/>
      <c r="T6" s="33"/>
      <c r="U6" s="33"/>
      <c r="V6" s="1"/>
    </row>
    <row r="7" spans="1:22" ht="21" customHeight="1">
      <c r="A7" s="1"/>
      <c r="B7" s="26">
        <v>1365</v>
      </c>
      <c r="C7" s="27" t="s">
        <v>25</v>
      </c>
      <c r="D7" s="27"/>
      <c r="E7" s="27" t="s">
        <v>18</v>
      </c>
      <c r="F7" s="27" t="s">
        <v>19</v>
      </c>
      <c r="G7" s="27" t="s">
        <v>26</v>
      </c>
      <c r="H7" s="29"/>
      <c r="I7" s="27" t="s">
        <v>21</v>
      </c>
      <c r="J7" s="29" t="s">
        <v>22</v>
      </c>
      <c r="K7" s="28"/>
      <c r="L7" s="1"/>
      <c r="M7" s="1"/>
      <c r="N7" s="1"/>
      <c r="O7" s="30">
        <f>IF('Contribuições por dispositivos'!$I7&lt;&gt;"",1,0)</f>
        <v>1</v>
      </c>
      <c r="P7" s="32"/>
      <c r="Q7" s="33"/>
      <c r="R7" s="33"/>
      <c r="S7" s="33"/>
      <c r="T7" s="33"/>
      <c r="U7" s="33"/>
      <c r="V7" s="1"/>
    </row>
    <row r="8" spans="1:22" ht="21" customHeight="1">
      <c r="A8" s="1"/>
      <c r="B8" s="26">
        <v>1369</v>
      </c>
      <c r="C8" s="27" t="s">
        <v>27</v>
      </c>
      <c r="D8" s="27"/>
      <c r="E8" s="27" t="s">
        <v>18</v>
      </c>
      <c r="F8" s="27" t="s">
        <v>19</v>
      </c>
      <c r="G8" s="27" t="s">
        <v>28</v>
      </c>
      <c r="H8" s="29"/>
      <c r="I8" s="27" t="s">
        <v>21</v>
      </c>
      <c r="J8" s="29" t="s">
        <v>22</v>
      </c>
      <c r="K8" s="28"/>
      <c r="L8" s="1"/>
      <c r="M8" s="1"/>
      <c r="N8" s="1"/>
      <c r="O8" s="30">
        <f>IF('Contribuições por dispositivos'!$I8&lt;&gt;"",1,0)</f>
        <v>1</v>
      </c>
      <c r="P8" s="32"/>
      <c r="Q8" s="33"/>
      <c r="R8" s="33"/>
      <c r="S8" s="33"/>
      <c r="T8" s="33"/>
      <c r="U8" s="33"/>
      <c r="V8" s="1"/>
    </row>
    <row r="9" spans="1:22" ht="186.75" customHeight="1">
      <c r="A9" s="1"/>
      <c r="B9" s="26">
        <v>686</v>
      </c>
      <c r="C9" s="27" t="s">
        <v>29</v>
      </c>
      <c r="D9" s="27"/>
      <c r="E9" s="27" t="s">
        <v>30</v>
      </c>
      <c r="F9" s="27" t="s">
        <v>31</v>
      </c>
      <c r="G9" s="27" t="s">
        <v>32</v>
      </c>
      <c r="H9" s="29"/>
      <c r="I9" s="27" t="s">
        <v>21</v>
      </c>
      <c r="J9" s="29" t="s">
        <v>33</v>
      </c>
      <c r="K9" s="28"/>
      <c r="L9" s="1"/>
      <c r="M9" s="1"/>
      <c r="N9" s="1"/>
      <c r="O9" s="30">
        <f>IF('Contribuições por dispositivos'!$I9&lt;&gt;"",1,0)</f>
        <v>1</v>
      </c>
      <c r="P9" s="32"/>
      <c r="Q9" s="33"/>
      <c r="R9" s="33"/>
      <c r="S9" s="33"/>
      <c r="T9" s="33"/>
      <c r="U9" s="33"/>
      <c r="V9" s="1"/>
    </row>
    <row r="10" spans="1:22" ht="21" customHeight="1">
      <c r="A10" s="1"/>
      <c r="B10" s="26">
        <v>1198</v>
      </c>
      <c r="C10" s="27" t="s">
        <v>34</v>
      </c>
      <c r="D10" s="27"/>
      <c r="E10" s="27" t="s">
        <v>30</v>
      </c>
      <c r="F10" s="27" t="s">
        <v>35</v>
      </c>
      <c r="G10" s="27" t="s">
        <v>36</v>
      </c>
      <c r="H10" s="29"/>
      <c r="I10" s="27" t="s">
        <v>21</v>
      </c>
      <c r="J10" s="29" t="s">
        <v>37</v>
      </c>
      <c r="K10" s="28"/>
      <c r="L10" s="1"/>
      <c r="M10" s="1"/>
      <c r="N10" s="1"/>
      <c r="O10" s="30">
        <f>IF('Contribuições por dispositivos'!$I10&lt;&gt;"",1,0)</f>
        <v>1</v>
      </c>
      <c r="P10" s="32"/>
      <c r="Q10" s="33"/>
      <c r="R10" s="33"/>
      <c r="S10" s="33"/>
      <c r="T10" s="33"/>
      <c r="U10" s="33"/>
      <c r="V10" s="1"/>
    </row>
    <row r="11" spans="1:22" ht="21" customHeight="1">
      <c r="A11" s="1"/>
      <c r="B11" s="26">
        <v>1202</v>
      </c>
      <c r="C11" s="27" t="s">
        <v>38</v>
      </c>
      <c r="D11" s="27"/>
      <c r="E11" s="27" t="s">
        <v>30</v>
      </c>
      <c r="F11" s="27" t="s">
        <v>39</v>
      </c>
      <c r="G11" s="27" t="s">
        <v>40</v>
      </c>
      <c r="H11" s="29"/>
      <c r="I11" s="27" t="s">
        <v>21</v>
      </c>
      <c r="J11" s="29" t="s">
        <v>41</v>
      </c>
      <c r="K11" s="28"/>
      <c r="L11" s="1"/>
      <c r="M11" s="1"/>
      <c r="N11" s="1"/>
      <c r="O11" s="30">
        <f>IF('Contribuições por dispositivos'!$I11&lt;&gt;"",1,0)</f>
        <v>1</v>
      </c>
      <c r="P11" s="32"/>
      <c r="Q11" s="33"/>
      <c r="R11" s="33"/>
      <c r="S11" s="33"/>
      <c r="T11" s="33"/>
      <c r="U11" s="33"/>
      <c r="V11" s="1"/>
    </row>
    <row r="12" spans="1:22" ht="21" customHeight="1">
      <c r="A12" s="1"/>
      <c r="B12" s="26">
        <v>1272</v>
      </c>
      <c r="C12" s="27" t="s">
        <v>42</v>
      </c>
      <c r="D12" s="27"/>
      <c r="E12" s="27" t="s">
        <v>30</v>
      </c>
      <c r="F12" s="27" t="s">
        <v>43</v>
      </c>
      <c r="G12" s="27" t="s">
        <v>44</v>
      </c>
      <c r="H12" s="29"/>
      <c r="I12" s="27" t="s">
        <v>21</v>
      </c>
      <c r="J12" s="29" t="s">
        <v>45</v>
      </c>
      <c r="K12" s="28"/>
      <c r="L12" s="1"/>
      <c r="M12" s="1"/>
      <c r="N12" s="1"/>
      <c r="O12" s="30">
        <f>IF('Contribuições por dispositivos'!$I12&lt;&gt;"",1,0)</f>
        <v>1</v>
      </c>
      <c r="P12" s="32"/>
      <c r="Q12" s="33"/>
      <c r="R12" s="33"/>
      <c r="S12" s="33"/>
      <c r="T12" s="33"/>
      <c r="U12" s="33"/>
      <c r="V12" s="1"/>
    </row>
    <row r="13" spans="1:22" ht="21" customHeight="1">
      <c r="A13" s="1"/>
      <c r="B13" s="26">
        <v>1315</v>
      </c>
      <c r="C13" s="27" t="s">
        <v>46</v>
      </c>
      <c r="D13" s="27"/>
      <c r="E13" s="27" t="s">
        <v>30</v>
      </c>
      <c r="F13" s="27" t="s">
        <v>47</v>
      </c>
      <c r="G13" s="27" t="s">
        <v>48</v>
      </c>
      <c r="H13" s="29"/>
      <c r="I13" s="27" t="s">
        <v>21</v>
      </c>
      <c r="J13" s="29" t="s">
        <v>49</v>
      </c>
      <c r="K13" s="28"/>
      <c r="L13" s="1"/>
      <c r="M13" s="1"/>
      <c r="N13" s="1"/>
      <c r="O13" s="30">
        <f>IF('Contribuições por dispositivos'!$I13&lt;&gt;"",1,0)</f>
        <v>1</v>
      </c>
      <c r="P13" s="32"/>
      <c r="Q13" s="33"/>
      <c r="R13" s="33"/>
      <c r="S13" s="33"/>
      <c r="T13" s="33"/>
      <c r="U13" s="33"/>
      <c r="V13" s="1"/>
    </row>
    <row r="14" spans="1:22" ht="21" customHeight="1">
      <c r="A14" s="1"/>
      <c r="B14" s="26">
        <v>1362</v>
      </c>
      <c r="C14" s="27" t="s">
        <v>50</v>
      </c>
      <c r="D14" s="27"/>
      <c r="E14" s="27" t="s">
        <v>30</v>
      </c>
      <c r="F14" s="27" t="s">
        <v>51</v>
      </c>
      <c r="G14" s="27" t="s">
        <v>52</v>
      </c>
      <c r="H14" s="29"/>
      <c r="I14" s="27" t="s">
        <v>21</v>
      </c>
      <c r="J14" s="29" t="s">
        <v>53</v>
      </c>
      <c r="K14" s="28"/>
      <c r="L14" s="1"/>
      <c r="M14" s="1"/>
      <c r="N14" s="1"/>
      <c r="O14" s="30">
        <f>IF('Contribuições por dispositivos'!$I14&lt;&gt;"",1,0)</f>
        <v>1</v>
      </c>
      <c r="P14" s="32"/>
      <c r="Q14" s="33"/>
      <c r="R14" s="33"/>
      <c r="S14" s="33"/>
      <c r="T14" s="33"/>
      <c r="U14" s="33"/>
      <c r="V14" s="1"/>
    </row>
    <row r="15" spans="1:22" ht="21" customHeight="1">
      <c r="A15" s="1"/>
      <c r="B15" s="26">
        <v>1368</v>
      </c>
      <c r="C15" s="27" t="s">
        <v>54</v>
      </c>
      <c r="D15" s="27"/>
      <c r="E15" s="27" t="s">
        <v>30</v>
      </c>
      <c r="F15" s="27" t="s">
        <v>55</v>
      </c>
      <c r="G15" s="27" t="s">
        <v>56</v>
      </c>
      <c r="H15" s="29"/>
      <c r="I15" s="27" t="s">
        <v>57</v>
      </c>
      <c r="J15" s="29" t="s">
        <v>58</v>
      </c>
      <c r="K15" s="28"/>
      <c r="L15" s="1"/>
      <c r="M15" s="1"/>
      <c r="N15" s="1"/>
      <c r="O15" s="30">
        <f>IF('Contribuições por dispositivos'!$I15&lt;&gt;"",1,0)</f>
        <v>1</v>
      </c>
      <c r="P15" s="32"/>
      <c r="Q15" s="33"/>
      <c r="R15" s="33"/>
      <c r="S15" s="33"/>
      <c r="T15" s="33"/>
      <c r="U15" s="33"/>
      <c r="V15" s="1"/>
    </row>
    <row r="16" spans="1:22" ht="21" customHeight="1">
      <c r="A16" s="1"/>
      <c r="B16" s="26">
        <v>1370</v>
      </c>
      <c r="C16" s="27" t="s">
        <v>59</v>
      </c>
      <c r="D16" s="27"/>
      <c r="E16" s="27" t="s">
        <v>30</v>
      </c>
      <c r="F16" s="27" t="s">
        <v>60</v>
      </c>
      <c r="G16" s="27" t="s">
        <v>61</v>
      </c>
      <c r="H16" s="29"/>
      <c r="I16" s="27" t="s">
        <v>57</v>
      </c>
      <c r="J16" s="29" t="s">
        <v>45</v>
      </c>
      <c r="K16" s="28"/>
      <c r="L16" s="1"/>
      <c r="M16" s="1"/>
      <c r="N16" s="1"/>
      <c r="O16" s="30">
        <f>IF('Contribuições por dispositivos'!$I16&lt;&gt;"",1,0)</f>
        <v>1</v>
      </c>
      <c r="P16" s="32"/>
      <c r="Q16" s="33"/>
      <c r="R16" s="33"/>
      <c r="S16" s="33"/>
      <c r="T16" s="33"/>
      <c r="U16" s="33"/>
      <c r="V16" s="1"/>
    </row>
    <row r="17" spans="1:22" ht="21" customHeight="1">
      <c r="A17" s="1"/>
      <c r="B17" s="26">
        <v>1373</v>
      </c>
      <c r="C17" s="27" t="s">
        <v>62</v>
      </c>
      <c r="D17" s="27"/>
      <c r="E17" s="27" t="s">
        <v>30</v>
      </c>
      <c r="F17" s="27" t="s">
        <v>63</v>
      </c>
      <c r="G17" s="27" t="s">
        <v>64</v>
      </c>
      <c r="H17" s="29"/>
      <c r="I17" s="27" t="s">
        <v>21</v>
      </c>
      <c r="J17" s="29" t="s">
        <v>65</v>
      </c>
      <c r="K17" s="28"/>
      <c r="L17" s="1"/>
      <c r="M17" s="1"/>
      <c r="N17" s="1"/>
      <c r="O17" s="30">
        <f>IF('Contribuições por dispositivos'!$I17&lt;&gt;"",1,0)</f>
        <v>1</v>
      </c>
      <c r="P17" s="32"/>
      <c r="Q17" s="33"/>
      <c r="R17" s="33"/>
      <c r="S17" s="33"/>
      <c r="T17" s="33"/>
      <c r="U17" s="33"/>
      <c r="V17" s="1"/>
    </row>
    <row r="18" spans="1:22" ht="21" customHeight="1">
      <c r="A18" s="1"/>
      <c r="B18" s="26">
        <v>686</v>
      </c>
      <c r="C18" s="27" t="s">
        <v>29</v>
      </c>
      <c r="D18" s="27"/>
      <c r="E18" s="27" t="s">
        <v>66</v>
      </c>
      <c r="F18" s="27" t="s">
        <v>67</v>
      </c>
      <c r="G18" s="27" t="s">
        <v>68</v>
      </c>
      <c r="H18" s="29"/>
      <c r="I18" s="27" t="s">
        <v>21</v>
      </c>
      <c r="J18" s="29" t="s">
        <v>69</v>
      </c>
      <c r="K18" s="28"/>
      <c r="L18" s="1"/>
      <c r="M18" s="1"/>
      <c r="N18" s="1"/>
      <c r="O18" s="30">
        <f>IF('Contribuições por dispositivos'!$I18&lt;&gt;"",1,0)</f>
        <v>1</v>
      </c>
      <c r="P18" s="32"/>
      <c r="Q18" s="33"/>
      <c r="R18" s="33"/>
      <c r="S18" s="33"/>
      <c r="T18" s="33"/>
      <c r="U18" s="33"/>
      <c r="V18" s="1"/>
    </row>
    <row r="19" spans="1:22" ht="21" customHeight="1">
      <c r="A19" s="1"/>
      <c r="B19" s="26">
        <v>686</v>
      </c>
      <c r="C19" s="27" t="s">
        <v>29</v>
      </c>
      <c r="D19" s="27"/>
      <c r="E19" s="27" t="s">
        <v>70</v>
      </c>
      <c r="F19" s="27" t="s">
        <v>71</v>
      </c>
      <c r="G19" s="27" t="s">
        <v>72</v>
      </c>
      <c r="H19" s="29"/>
      <c r="I19" s="27" t="s">
        <v>57</v>
      </c>
      <c r="J19" s="29" t="s">
        <v>73</v>
      </c>
      <c r="K19" s="28"/>
      <c r="L19" s="1"/>
      <c r="M19" s="1"/>
      <c r="N19" s="1"/>
      <c r="O19" s="30">
        <f>IF('Contribuições por dispositivos'!$I19&lt;&gt;"",1,0)</f>
        <v>1</v>
      </c>
      <c r="P19" s="32"/>
      <c r="Q19" s="33"/>
      <c r="R19" s="33"/>
      <c r="S19" s="33"/>
      <c r="T19" s="33"/>
      <c r="U19" s="33"/>
      <c r="V19" s="1"/>
    </row>
    <row r="20" spans="1:22" ht="132" customHeight="1">
      <c r="A20" s="1"/>
      <c r="B20" s="26">
        <v>686</v>
      </c>
      <c r="C20" s="27" t="s">
        <v>29</v>
      </c>
      <c r="D20" s="27"/>
      <c r="E20" s="27" t="s">
        <v>74</v>
      </c>
      <c r="F20" s="27" t="s">
        <v>75</v>
      </c>
      <c r="G20" s="27" t="s">
        <v>76</v>
      </c>
      <c r="H20" s="29"/>
      <c r="I20" s="27" t="s">
        <v>21</v>
      </c>
      <c r="J20" s="29" t="s">
        <v>77</v>
      </c>
      <c r="K20" s="28"/>
      <c r="L20" s="1"/>
      <c r="M20" s="1"/>
      <c r="N20" s="1"/>
      <c r="O20" s="30">
        <f>IF('Contribuições por dispositivos'!$I20&lt;&gt;"",1,0)</f>
        <v>1</v>
      </c>
      <c r="P20" s="32"/>
      <c r="Q20" s="33"/>
      <c r="R20" s="33"/>
      <c r="S20" s="33"/>
      <c r="T20" s="33"/>
      <c r="U20" s="33"/>
      <c r="V20" s="1"/>
    </row>
    <row r="21" spans="1:22" ht="21" customHeight="1">
      <c r="A21" s="1"/>
      <c r="B21" s="26">
        <v>1373</v>
      </c>
      <c r="C21" s="27" t="s">
        <v>62</v>
      </c>
      <c r="D21" s="27"/>
      <c r="E21" s="27" t="s">
        <v>74</v>
      </c>
      <c r="F21" s="27" t="s">
        <v>78</v>
      </c>
      <c r="G21" s="27" t="s">
        <v>79</v>
      </c>
      <c r="H21" s="29"/>
      <c r="I21" s="27" t="s">
        <v>57</v>
      </c>
      <c r="J21" s="29" t="s">
        <v>80</v>
      </c>
      <c r="K21" s="28"/>
      <c r="L21" s="1"/>
      <c r="M21" s="1"/>
      <c r="N21" s="1"/>
      <c r="O21" s="30">
        <f>IF('Contribuições por dispositivos'!$I21&lt;&gt;"",1,0)</f>
        <v>1</v>
      </c>
      <c r="P21" s="32"/>
      <c r="Q21" s="33"/>
      <c r="R21" s="33"/>
      <c r="S21" s="33"/>
      <c r="T21" s="33"/>
      <c r="U21" s="33"/>
      <c r="V21" s="1"/>
    </row>
    <row r="22" spans="1:22" ht="21" customHeight="1">
      <c r="A22" s="1"/>
      <c r="B22" s="26">
        <v>686</v>
      </c>
      <c r="C22" s="27" t="s">
        <v>29</v>
      </c>
      <c r="D22" s="27"/>
      <c r="E22" s="27" t="s">
        <v>81</v>
      </c>
      <c r="F22" s="27" t="s">
        <v>82</v>
      </c>
      <c r="G22" s="27" t="s">
        <v>83</v>
      </c>
      <c r="H22" s="29"/>
      <c r="I22" s="27" t="s">
        <v>57</v>
      </c>
      <c r="J22" s="29" t="s">
        <v>84</v>
      </c>
      <c r="K22" s="28"/>
      <c r="L22" s="1"/>
      <c r="M22" s="1"/>
      <c r="N22" s="1"/>
      <c r="O22" s="30">
        <f>IF('Contribuições por dispositivos'!$I22&lt;&gt;"",1,0)</f>
        <v>1</v>
      </c>
      <c r="P22" s="32"/>
      <c r="Q22" s="33"/>
      <c r="R22" s="33"/>
      <c r="S22" s="33"/>
      <c r="T22" s="33"/>
      <c r="U22" s="33"/>
      <c r="V22" s="1"/>
    </row>
    <row r="23" spans="1:22" ht="21" customHeight="1">
      <c r="A23" s="1"/>
      <c r="B23" s="26">
        <v>686</v>
      </c>
      <c r="C23" s="27" t="s">
        <v>29</v>
      </c>
      <c r="D23" s="27"/>
      <c r="E23" s="27" t="s">
        <v>85</v>
      </c>
      <c r="F23" s="27" t="s">
        <v>86</v>
      </c>
      <c r="G23" s="27" t="s">
        <v>87</v>
      </c>
      <c r="H23" s="29"/>
      <c r="I23" s="27" t="s">
        <v>57</v>
      </c>
      <c r="J23" s="29" t="s">
        <v>88</v>
      </c>
      <c r="K23" s="28"/>
      <c r="L23" s="1"/>
      <c r="M23" s="1"/>
      <c r="N23" s="1"/>
      <c r="O23" s="30">
        <f>IF('Contribuições por dispositivos'!$I23&lt;&gt;"",1,0)</f>
        <v>1</v>
      </c>
      <c r="P23" s="32"/>
      <c r="Q23" s="33"/>
      <c r="R23" s="33"/>
      <c r="S23" s="33"/>
      <c r="T23" s="33"/>
      <c r="U23" s="33"/>
      <c r="V23" s="1"/>
    </row>
    <row r="24" spans="1:22" ht="21" customHeight="1">
      <c r="A24" s="1"/>
      <c r="B24" s="26">
        <v>686</v>
      </c>
      <c r="C24" s="27" t="s">
        <v>29</v>
      </c>
      <c r="D24" s="27"/>
      <c r="E24" s="27" t="s">
        <v>89</v>
      </c>
      <c r="F24" s="27" t="s">
        <v>90</v>
      </c>
      <c r="G24" s="27" t="s">
        <v>91</v>
      </c>
      <c r="H24" s="29"/>
      <c r="I24" s="27" t="s">
        <v>57</v>
      </c>
      <c r="J24" s="29" t="s">
        <v>84</v>
      </c>
      <c r="K24" s="28"/>
      <c r="L24" s="1"/>
      <c r="M24" s="1"/>
      <c r="N24" s="1"/>
      <c r="O24" s="30">
        <f>IF('Contribuições por dispositivos'!$I24&lt;&gt;"",1,0)</f>
        <v>1</v>
      </c>
      <c r="P24" s="32"/>
      <c r="Q24" s="33"/>
      <c r="R24" s="33"/>
      <c r="S24" s="33"/>
      <c r="T24" s="33"/>
      <c r="U24" s="33"/>
      <c r="V24" s="1"/>
    </row>
    <row r="25" spans="1:22" ht="21" customHeight="1">
      <c r="A25" s="1"/>
      <c r="B25" s="26">
        <v>1272</v>
      </c>
      <c r="C25" s="27" t="s">
        <v>42</v>
      </c>
      <c r="D25" s="27"/>
      <c r="E25" s="27" t="s">
        <v>89</v>
      </c>
      <c r="F25" s="27" t="s">
        <v>92</v>
      </c>
      <c r="G25" s="27" t="s">
        <v>93</v>
      </c>
      <c r="H25" s="29"/>
      <c r="I25" s="27" t="s">
        <v>57</v>
      </c>
      <c r="J25" s="29" t="s">
        <v>94</v>
      </c>
      <c r="K25" s="28"/>
      <c r="L25" s="1"/>
      <c r="M25" s="1"/>
      <c r="N25" s="1"/>
      <c r="O25" s="30">
        <f>IF('Contribuições por dispositivos'!$I25&lt;&gt;"",1,0)</f>
        <v>1</v>
      </c>
      <c r="P25" s="32"/>
      <c r="Q25" s="33"/>
      <c r="R25" s="33"/>
      <c r="S25" s="33"/>
      <c r="T25" s="33"/>
      <c r="U25" s="33"/>
      <c r="V25" s="1"/>
    </row>
    <row r="26" spans="1:22" ht="21" customHeight="1">
      <c r="A26" s="1"/>
      <c r="B26" s="26">
        <v>1370</v>
      </c>
      <c r="C26" s="27" t="s">
        <v>59</v>
      </c>
      <c r="D26" s="27"/>
      <c r="E26" s="27" t="s">
        <v>89</v>
      </c>
      <c r="F26" s="27" t="s">
        <v>95</v>
      </c>
      <c r="G26" s="27" t="s">
        <v>96</v>
      </c>
      <c r="H26" s="29"/>
      <c r="I26" s="27" t="s">
        <v>57</v>
      </c>
      <c r="J26" s="29" t="s">
        <v>94</v>
      </c>
      <c r="K26" s="28"/>
      <c r="L26" s="1"/>
      <c r="M26" s="1"/>
      <c r="N26" s="1"/>
      <c r="O26" s="30">
        <f>IF('Contribuições por dispositivos'!$I26&lt;&gt;"",1,0)</f>
        <v>1</v>
      </c>
      <c r="P26" s="32"/>
      <c r="Q26" s="33"/>
      <c r="R26" s="33"/>
      <c r="S26" s="33"/>
      <c r="T26" s="33"/>
      <c r="U26" s="33"/>
      <c r="V26" s="1"/>
    </row>
    <row r="27" spans="1:22" ht="21" customHeight="1">
      <c r="A27" s="1"/>
      <c r="B27" s="26">
        <v>686</v>
      </c>
      <c r="C27" s="27" t="s">
        <v>29</v>
      </c>
      <c r="D27" s="27"/>
      <c r="E27" s="27" t="s">
        <v>97</v>
      </c>
      <c r="F27" s="27" t="s">
        <v>98</v>
      </c>
      <c r="G27" s="27" t="s">
        <v>99</v>
      </c>
      <c r="H27" s="29"/>
      <c r="I27" s="27" t="s">
        <v>57</v>
      </c>
      <c r="J27" s="29" t="s">
        <v>100</v>
      </c>
      <c r="K27" s="28"/>
      <c r="L27" s="1"/>
      <c r="M27" s="1"/>
      <c r="N27" s="1"/>
      <c r="O27" s="30">
        <f>IF('Contribuições por dispositivos'!$I27&lt;&gt;"",1,0)</f>
        <v>1</v>
      </c>
      <c r="P27" s="32"/>
      <c r="Q27" s="33"/>
      <c r="R27" s="33"/>
      <c r="S27" s="33"/>
      <c r="T27" s="33"/>
      <c r="U27" s="33"/>
      <c r="V27" s="1"/>
    </row>
    <row r="28" spans="1:22" ht="21" customHeight="1">
      <c r="A28" s="1"/>
      <c r="B28" s="26">
        <v>1272</v>
      </c>
      <c r="C28" s="27" t="s">
        <v>42</v>
      </c>
      <c r="D28" s="27"/>
      <c r="E28" s="27" t="s">
        <v>97</v>
      </c>
      <c r="F28" s="27" t="s">
        <v>101</v>
      </c>
      <c r="G28" s="27" t="s">
        <v>102</v>
      </c>
      <c r="H28" s="29"/>
      <c r="I28" s="27" t="s">
        <v>57</v>
      </c>
      <c r="J28" s="29" t="s">
        <v>103</v>
      </c>
      <c r="K28" s="28"/>
      <c r="L28" s="1"/>
      <c r="M28" s="1"/>
      <c r="N28" s="1"/>
      <c r="O28" s="30">
        <f>IF('Contribuições por dispositivos'!$I28&lt;&gt;"",1,0)</f>
        <v>1</v>
      </c>
      <c r="P28" s="32"/>
      <c r="Q28" s="33"/>
      <c r="R28" s="33"/>
      <c r="S28" s="33"/>
      <c r="T28" s="33"/>
      <c r="U28" s="33"/>
      <c r="V28" s="1"/>
    </row>
    <row r="29" spans="1:22" ht="21" customHeight="1">
      <c r="A29" s="1"/>
      <c r="B29" s="26">
        <v>686</v>
      </c>
      <c r="C29" s="27" t="s">
        <v>29</v>
      </c>
      <c r="D29" s="27"/>
      <c r="E29" s="27" t="s">
        <v>104</v>
      </c>
      <c r="F29" s="27" t="s">
        <v>105</v>
      </c>
      <c r="G29" s="27" t="s">
        <v>106</v>
      </c>
      <c r="H29" s="29"/>
      <c r="I29" s="27" t="s">
        <v>57</v>
      </c>
      <c r="J29" s="29" t="s">
        <v>107</v>
      </c>
      <c r="K29" s="28"/>
      <c r="L29" s="1"/>
      <c r="M29" s="1"/>
      <c r="N29" s="1"/>
      <c r="O29" s="30">
        <f>IF('Contribuições por dispositivos'!$I29&lt;&gt;"",1,0)</f>
        <v>1</v>
      </c>
      <c r="P29" s="32"/>
      <c r="Q29" s="33"/>
      <c r="R29" s="33"/>
      <c r="S29" s="33"/>
      <c r="T29" s="33"/>
      <c r="U29" s="33"/>
      <c r="V29" s="1"/>
    </row>
    <row r="30" spans="1:22" ht="21" customHeight="1">
      <c r="A30" s="1"/>
      <c r="B30" s="26">
        <v>686</v>
      </c>
      <c r="C30" s="27" t="s">
        <v>29</v>
      </c>
      <c r="D30" s="27"/>
      <c r="E30" s="27" t="s">
        <v>108</v>
      </c>
      <c r="F30" s="27" t="s">
        <v>109</v>
      </c>
      <c r="G30" s="27" t="s">
        <v>110</v>
      </c>
      <c r="H30" s="29"/>
      <c r="I30" s="27" t="s">
        <v>57</v>
      </c>
      <c r="J30" s="29" t="s">
        <v>111</v>
      </c>
      <c r="K30" s="28"/>
      <c r="L30" s="1"/>
      <c r="M30" s="1"/>
      <c r="N30" s="1"/>
      <c r="O30" s="30">
        <f>IF('Contribuições por dispositivos'!$I30&lt;&gt;"",1,0)</f>
        <v>1</v>
      </c>
      <c r="P30" s="32"/>
      <c r="Q30" s="33"/>
      <c r="R30" s="33"/>
      <c r="S30" s="33"/>
      <c r="T30" s="33"/>
      <c r="U30" s="33"/>
      <c r="V30" s="1"/>
    </row>
    <row r="31" spans="1:22" ht="21" customHeight="1">
      <c r="A31" s="1"/>
      <c r="B31" s="26">
        <v>1334</v>
      </c>
      <c r="C31" s="27" t="s">
        <v>112</v>
      </c>
      <c r="D31" s="27"/>
      <c r="E31" s="27" t="s">
        <v>108</v>
      </c>
      <c r="F31" s="27" t="s">
        <v>113</v>
      </c>
      <c r="G31" s="27" t="s">
        <v>114</v>
      </c>
      <c r="H31" s="29"/>
      <c r="I31" s="27" t="s">
        <v>21</v>
      </c>
      <c r="J31" s="29" t="s">
        <v>115</v>
      </c>
      <c r="K31" s="28"/>
      <c r="L31" s="1"/>
      <c r="M31" s="1"/>
      <c r="N31" s="1"/>
      <c r="O31" s="30">
        <f>IF('Contribuições por dispositivos'!$I31&lt;&gt;"",1,0)</f>
        <v>1</v>
      </c>
      <c r="P31" s="32"/>
      <c r="Q31" s="33"/>
      <c r="R31" s="33"/>
      <c r="S31" s="33"/>
      <c r="T31" s="33"/>
      <c r="U31" s="33"/>
      <c r="V31" s="1"/>
    </row>
    <row r="32" spans="1:22" ht="21" customHeight="1">
      <c r="A32" s="1"/>
      <c r="B32" s="26">
        <v>686</v>
      </c>
      <c r="C32" s="27" t="s">
        <v>29</v>
      </c>
      <c r="D32" s="27"/>
      <c r="E32" s="27" t="s">
        <v>116</v>
      </c>
      <c r="F32" s="27" t="s">
        <v>117</v>
      </c>
      <c r="G32" s="27" t="s">
        <v>118</v>
      </c>
      <c r="H32" s="29"/>
      <c r="I32" s="27" t="s">
        <v>57</v>
      </c>
      <c r="J32" s="29" t="s">
        <v>119</v>
      </c>
      <c r="K32" s="28"/>
      <c r="L32" s="1"/>
      <c r="M32" s="1"/>
      <c r="N32" s="1"/>
      <c r="O32" s="30">
        <f>IF('Contribuições por dispositivos'!$I32&lt;&gt;"",1,0)</f>
        <v>1</v>
      </c>
      <c r="P32" s="32"/>
      <c r="Q32" s="33"/>
      <c r="R32" s="33"/>
      <c r="S32" s="33"/>
      <c r="T32" s="33"/>
      <c r="U32" s="33"/>
      <c r="V32" s="1"/>
    </row>
    <row r="33" spans="1:22" ht="21" customHeight="1">
      <c r="A33" s="1"/>
      <c r="B33" s="26">
        <v>686</v>
      </c>
      <c r="C33" s="27" t="s">
        <v>29</v>
      </c>
      <c r="D33" s="27"/>
      <c r="E33" s="27" t="s">
        <v>120</v>
      </c>
      <c r="F33" s="27" t="s">
        <v>121</v>
      </c>
      <c r="G33" s="27" t="s">
        <v>122</v>
      </c>
      <c r="H33" s="29"/>
      <c r="I33" s="27" t="s">
        <v>57</v>
      </c>
      <c r="J33" s="29" t="s">
        <v>123</v>
      </c>
      <c r="K33" s="28"/>
      <c r="L33" s="1"/>
      <c r="M33" s="1"/>
      <c r="N33" s="1"/>
      <c r="O33" s="30">
        <f>IF('Contribuições por dispositivos'!$I33&lt;&gt;"",1,0)</f>
        <v>1</v>
      </c>
      <c r="P33" s="32"/>
      <c r="Q33" s="33"/>
      <c r="R33" s="33"/>
      <c r="S33" s="33"/>
      <c r="T33" s="33"/>
      <c r="U33" s="33"/>
      <c r="V33" s="1"/>
    </row>
    <row r="34" spans="1:22" ht="21" customHeight="1">
      <c r="A34" s="1"/>
      <c r="B34" s="26">
        <v>686</v>
      </c>
      <c r="C34" s="27" t="s">
        <v>29</v>
      </c>
      <c r="D34" s="27"/>
      <c r="E34" s="27" t="s">
        <v>124</v>
      </c>
      <c r="F34" s="27" t="s">
        <v>125</v>
      </c>
      <c r="G34" s="27" t="s">
        <v>126</v>
      </c>
      <c r="H34" s="29"/>
      <c r="I34" s="27" t="s">
        <v>57</v>
      </c>
      <c r="J34" s="29" t="s">
        <v>119</v>
      </c>
      <c r="K34" s="28"/>
      <c r="L34" s="1"/>
      <c r="M34" s="1"/>
      <c r="N34" s="1"/>
      <c r="O34" s="30">
        <f>IF('Contribuições por dispositivos'!$I34&lt;&gt;"",1,0)</f>
        <v>1</v>
      </c>
      <c r="P34" s="32"/>
      <c r="Q34" s="33"/>
      <c r="R34" s="33"/>
      <c r="S34" s="33"/>
      <c r="T34" s="33"/>
      <c r="U34" s="33"/>
      <c r="V34" s="1"/>
    </row>
    <row r="35" spans="1:22" ht="21" customHeight="1">
      <c r="A35" s="1"/>
      <c r="B35" s="26">
        <v>1202</v>
      </c>
      <c r="C35" s="27" t="s">
        <v>38</v>
      </c>
      <c r="D35" s="27"/>
      <c r="E35" s="27" t="s">
        <v>127</v>
      </c>
      <c r="F35" s="27" t="s">
        <v>128</v>
      </c>
      <c r="G35" s="27" t="s">
        <v>129</v>
      </c>
      <c r="H35" s="29"/>
      <c r="I35" s="27" t="s">
        <v>57</v>
      </c>
      <c r="J35" s="29" t="s">
        <v>130</v>
      </c>
      <c r="K35" s="28"/>
      <c r="L35" s="1"/>
      <c r="M35" s="1"/>
      <c r="N35" s="1"/>
      <c r="O35" s="30">
        <f>IF('Contribuições por dispositivos'!$I35&lt;&gt;"",1,0)</f>
        <v>1</v>
      </c>
      <c r="P35" s="32"/>
      <c r="Q35" s="33"/>
      <c r="R35" s="33"/>
      <c r="S35" s="33"/>
      <c r="T35" s="33"/>
      <c r="U35" s="33"/>
      <c r="V35" s="1"/>
    </row>
    <row r="36" spans="1:22" ht="21" customHeight="1">
      <c r="A36" s="1"/>
      <c r="B36" s="26">
        <v>686</v>
      </c>
      <c r="C36" s="27" t="s">
        <v>29</v>
      </c>
      <c r="D36" s="27"/>
      <c r="E36" s="27" t="s">
        <v>131</v>
      </c>
      <c r="F36" s="27" t="s">
        <v>132</v>
      </c>
      <c r="G36" s="27" t="s">
        <v>133</v>
      </c>
      <c r="H36" s="29"/>
      <c r="I36" s="27" t="s">
        <v>21</v>
      </c>
      <c r="J36" s="29" t="s">
        <v>134</v>
      </c>
      <c r="K36" s="28"/>
      <c r="L36" s="1"/>
      <c r="M36" s="1"/>
      <c r="N36" s="1"/>
      <c r="O36" s="30">
        <f>IF('Contribuições por dispositivos'!$I36&lt;&gt;"",1,0)</f>
        <v>1</v>
      </c>
      <c r="P36" s="32"/>
      <c r="Q36" s="33"/>
      <c r="R36" s="33"/>
      <c r="S36" s="33"/>
      <c r="T36" s="33"/>
      <c r="U36" s="33"/>
      <c r="V36" s="1"/>
    </row>
    <row r="37" spans="1:22" ht="21" customHeight="1">
      <c r="A37" s="1"/>
      <c r="B37" s="26">
        <v>1373</v>
      </c>
      <c r="C37" s="27" t="s">
        <v>62</v>
      </c>
      <c r="D37" s="27"/>
      <c r="E37" s="27" t="s">
        <v>131</v>
      </c>
      <c r="F37" s="27" t="s">
        <v>135</v>
      </c>
      <c r="G37" s="27" t="s">
        <v>136</v>
      </c>
      <c r="H37" s="29"/>
      <c r="I37" s="27" t="s">
        <v>57</v>
      </c>
      <c r="J37" s="29" t="s">
        <v>137</v>
      </c>
      <c r="K37" s="28"/>
      <c r="L37" s="1"/>
      <c r="M37" s="1"/>
      <c r="N37" s="1"/>
      <c r="O37" s="30">
        <f>IF('Contribuições por dispositivos'!$I37&lt;&gt;"",1,0)</f>
        <v>1</v>
      </c>
      <c r="P37" s="32"/>
      <c r="Q37" s="33"/>
      <c r="R37" s="33"/>
      <c r="S37" s="33"/>
      <c r="T37" s="33"/>
      <c r="U37" s="33"/>
      <c r="V37" s="1"/>
    </row>
    <row r="38" spans="1:22" ht="21" customHeight="1">
      <c r="A38" s="1"/>
      <c r="B38" s="26">
        <v>686</v>
      </c>
      <c r="C38" s="27" t="s">
        <v>29</v>
      </c>
      <c r="D38" s="27"/>
      <c r="E38" s="27" t="s">
        <v>138</v>
      </c>
      <c r="F38" s="27" t="s">
        <v>139</v>
      </c>
      <c r="G38" s="27" t="s">
        <v>140</v>
      </c>
      <c r="H38" s="29"/>
      <c r="I38" s="27" t="s">
        <v>21</v>
      </c>
      <c r="J38" s="29" t="s">
        <v>141</v>
      </c>
      <c r="K38" s="28"/>
      <c r="L38" s="1"/>
      <c r="M38" s="1"/>
      <c r="N38" s="1"/>
      <c r="O38" s="30">
        <f>IF('Contribuições por dispositivos'!$I38&lt;&gt;"",1,0)</f>
        <v>1</v>
      </c>
      <c r="P38" s="32"/>
      <c r="Q38" s="33"/>
      <c r="R38" s="33"/>
      <c r="S38" s="33"/>
      <c r="T38" s="33"/>
      <c r="U38" s="33"/>
      <c r="V38" s="1"/>
    </row>
    <row r="39" spans="1:22" ht="21" customHeight="1">
      <c r="A39" s="1"/>
      <c r="B39" s="26">
        <v>1334</v>
      </c>
      <c r="C39" s="27" t="s">
        <v>112</v>
      </c>
      <c r="D39" s="27"/>
      <c r="E39" s="27" t="s">
        <v>138</v>
      </c>
      <c r="F39" s="27" t="s">
        <v>142</v>
      </c>
      <c r="G39" s="27" t="s">
        <v>143</v>
      </c>
      <c r="H39" s="29"/>
      <c r="I39" s="27" t="s">
        <v>57</v>
      </c>
      <c r="J39" s="29" t="s">
        <v>144</v>
      </c>
      <c r="K39" s="28"/>
      <c r="L39" s="1"/>
      <c r="M39" s="1"/>
      <c r="N39" s="1"/>
      <c r="O39" s="30">
        <f>IF('Contribuições por dispositivos'!$I39&lt;&gt;"",1,0)</f>
        <v>1</v>
      </c>
      <c r="P39" s="32"/>
      <c r="Q39" s="33"/>
      <c r="R39" s="33"/>
      <c r="S39" s="33"/>
      <c r="T39" s="33"/>
      <c r="U39" s="33"/>
      <c r="V39" s="1"/>
    </row>
    <row r="40" spans="1:22" ht="21" customHeight="1">
      <c r="A40" s="1"/>
      <c r="B40" s="26">
        <v>1370</v>
      </c>
      <c r="C40" s="27" t="s">
        <v>59</v>
      </c>
      <c r="D40" s="27"/>
      <c r="E40" s="27" t="s">
        <v>138</v>
      </c>
      <c r="F40" s="27" t="s">
        <v>145</v>
      </c>
      <c r="G40" s="27" t="s">
        <v>146</v>
      </c>
      <c r="H40" s="29"/>
      <c r="I40" s="27" t="s">
        <v>57</v>
      </c>
      <c r="J40" s="29" t="s">
        <v>147</v>
      </c>
      <c r="K40" s="28"/>
      <c r="L40" s="1"/>
      <c r="M40" s="1"/>
      <c r="N40" s="1"/>
      <c r="O40" s="30">
        <f>IF('Contribuições por dispositivos'!$I40&lt;&gt;"",1,0)</f>
        <v>1</v>
      </c>
      <c r="P40" s="32"/>
      <c r="Q40" s="33"/>
      <c r="R40" s="33"/>
      <c r="S40" s="33"/>
      <c r="T40" s="33"/>
      <c r="U40" s="33"/>
      <c r="V40" s="1"/>
    </row>
    <row r="41" spans="1:22" ht="21" customHeight="1">
      <c r="A41" s="1"/>
      <c r="B41" s="26">
        <v>1373</v>
      </c>
      <c r="C41" s="27" t="s">
        <v>62</v>
      </c>
      <c r="D41" s="27"/>
      <c r="E41" s="27" t="s">
        <v>138</v>
      </c>
      <c r="F41" s="27" t="s">
        <v>148</v>
      </c>
      <c r="G41" s="27" t="s">
        <v>149</v>
      </c>
      <c r="H41" s="29"/>
      <c r="I41" s="27" t="s">
        <v>57</v>
      </c>
      <c r="J41" s="29" t="s">
        <v>150</v>
      </c>
      <c r="K41" s="28"/>
      <c r="L41" s="1"/>
      <c r="M41" s="1"/>
      <c r="N41" s="1"/>
      <c r="O41" s="30">
        <f>IF('Contribuições por dispositivos'!$I41&lt;&gt;"",1,0)</f>
        <v>1</v>
      </c>
      <c r="P41" s="32"/>
      <c r="Q41" s="33"/>
      <c r="R41" s="33"/>
      <c r="S41" s="33"/>
      <c r="T41" s="33"/>
      <c r="U41" s="33"/>
      <c r="V41" s="1"/>
    </row>
    <row r="42" spans="1:22" ht="21" customHeight="1">
      <c r="A42" s="1"/>
      <c r="B42" s="26">
        <v>686</v>
      </c>
      <c r="C42" s="27" t="s">
        <v>29</v>
      </c>
      <c r="D42" s="27"/>
      <c r="E42" s="27" t="s">
        <v>151</v>
      </c>
      <c r="F42" s="27" t="s">
        <v>152</v>
      </c>
      <c r="G42" s="27" t="s">
        <v>153</v>
      </c>
      <c r="H42" s="29"/>
      <c r="I42" s="27" t="s">
        <v>21</v>
      </c>
      <c r="J42" s="29" t="s">
        <v>154</v>
      </c>
      <c r="K42" s="28"/>
      <c r="L42" s="1"/>
      <c r="M42" s="1"/>
      <c r="N42" s="1"/>
      <c r="O42" s="30">
        <f>IF('Contribuições por dispositivos'!$I42&lt;&gt;"",1,0)</f>
        <v>1</v>
      </c>
      <c r="P42" s="32"/>
      <c r="Q42" s="33"/>
      <c r="R42" s="33"/>
      <c r="S42" s="33"/>
      <c r="T42" s="33"/>
      <c r="U42" s="33"/>
      <c r="V42" s="1"/>
    </row>
    <row r="43" spans="1:22" ht="21" customHeight="1">
      <c r="A43" s="1"/>
      <c r="B43" s="26">
        <v>1362</v>
      </c>
      <c r="C43" s="27" t="s">
        <v>50</v>
      </c>
      <c r="D43" s="27"/>
      <c r="E43" s="27" t="s">
        <v>155</v>
      </c>
      <c r="F43" s="27" t="s">
        <v>156</v>
      </c>
      <c r="G43" s="27" t="s">
        <v>157</v>
      </c>
      <c r="H43" s="29"/>
      <c r="I43" s="27" t="s">
        <v>57</v>
      </c>
      <c r="J43" s="29" t="s">
        <v>158</v>
      </c>
      <c r="K43" s="28"/>
      <c r="L43" s="1"/>
      <c r="M43" s="1"/>
      <c r="N43" s="1"/>
      <c r="O43" s="30">
        <f>IF('Contribuições por dispositivos'!$I43&lt;&gt;"",1,0)</f>
        <v>1</v>
      </c>
      <c r="P43" s="32"/>
      <c r="Q43" s="33"/>
      <c r="R43" s="33"/>
      <c r="S43" s="33"/>
      <c r="T43" s="33"/>
      <c r="U43" s="33"/>
      <c r="V43" s="1"/>
    </row>
    <row r="44" spans="1:22" ht="21" customHeight="1">
      <c r="A44" s="1"/>
      <c r="B44" s="26">
        <v>686</v>
      </c>
      <c r="C44" s="27" t="s">
        <v>29</v>
      </c>
      <c r="D44" s="27"/>
      <c r="E44" s="27" t="s">
        <v>159</v>
      </c>
      <c r="F44" s="27" t="s">
        <v>160</v>
      </c>
      <c r="G44" s="27" t="s">
        <v>161</v>
      </c>
      <c r="H44" s="29"/>
      <c r="I44" s="27" t="s">
        <v>21</v>
      </c>
      <c r="J44" s="29" t="s">
        <v>162</v>
      </c>
      <c r="K44" s="28"/>
      <c r="L44" s="1"/>
      <c r="M44" s="1"/>
      <c r="N44" s="1"/>
      <c r="O44" s="30">
        <f>IF('Contribuições por dispositivos'!$I44&lt;&gt;"",1,0)</f>
        <v>1</v>
      </c>
      <c r="P44" s="32"/>
      <c r="Q44" s="33"/>
      <c r="R44" s="33"/>
      <c r="S44" s="33"/>
      <c r="T44" s="33"/>
      <c r="U44" s="33"/>
      <c r="V44" s="1"/>
    </row>
    <row r="45" spans="1:22" ht="21" customHeight="1">
      <c r="A45" s="1"/>
      <c r="B45" s="26">
        <v>1198</v>
      </c>
      <c r="C45" s="27" t="s">
        <v>34</v>
      </c>
      <c r="D45" s="27"/>
      <c r="E45" s="27" t="s">
        <v>163</v>
      </c>
      <c r="F45" s="27" t="s">
        <v>164</v>
      </c>
      <c r="G45" s="27" t="s">
        <v>165</v>
      </c>
      <c r="H45" s="29"/>
      <c r="I45" s="27" t="s">
        <v>57</v>
      </c>
      <c r="J45" s="29" t="s">
        <v>166</v>
      </c>
      <c r="K45" s="28"/>
      <c r="L45" s="1"/>
      <c r="M45" s="1"/>
      <c r="N45" s="1"/>
      <c r="O45" s="30">
        <f>IF('Contribuições por dispositivos'!$I45&lt;&gt;"",1,0)</f>
        <v>1</v>
      </c>
      <c r="P45" s="32"/>
      <c r="Q45" s="33"/>
      <c r="R45" s="33"/>
      <c r="S45" s="33"/>
      <c r="T45" s="33"/>
      <c r="U45" s="33"/>
      <c r="V45" s="1"/>
    </row>
    <row r="46" spans="1:22" ht="21" customHeight="1">
      <c r="A46" s="1"/>
      <c r="B46" s="26">
        <v>1373</v>
      </c>
      <c r="C46" s="27" t="s">
        <v>62</v>
      </c>
      <c r="D46" s="27"/>
      <c r="E46" s="27" t="s">
        <v>163</v>
      </c>
      <c r="F46" s="27" t="s">
        <v>167</v>
      </c>
      <c r="G46" s="27" t="s">
        <v>168</v>
      </c>
      <c r="H46" s="29"/>
      <c r="I46" s="27" t="s">
        <v>57</v>
      </c>
      <c r="J46" s="29" t="s">
        <v>166</v>
      </c>
      <c r="K46" s="28"/>
      <c r="L46" s="1"/>
      <c r="M46" s="1"/>
      <c r="N46" s="1"/>
      <c r="O46" s="30">
        <f>IF('Contribuições por dispositivos'!$I46&lt;&gt;"",1,0)</f>
        <v>1</v>
      </c>
      <c r="P46" s="32"/>
      <c r="Q46" s="33"/>
      <c r="R46" s="33"/>
      <c r="S46" s="33"/>
      <c r="T46" s="33"/>
      <c r="U46" s="33"/>
      <c r="V46" s="1"/>
    </row>
    <row r="47" spans="1:22" ht="21" customHeight="1">
      <c r="A47" s="1"/>
      <c r="B47" s="26">
        <v>686</v>
      </c>
      <c r="C47" s="27" t="s">
        <v>29</v>
      </c>
      <c r="D47" s="27"/>
      <c r="E47" s="27" t="s">
        <v>169</v>
      </c>
      <c r="F47" s="27" t="s">
        <v>170</v>
      </c>
      <c r="G47" s="27" t="s">
        <v>171</v>
      </c>
      <c r="H47" s="29"/>
      <c r="I47" s="27" t="s">
        <v>21</v>
      </c>
      <c r="J47" s="29" t="s">
        <v>172</v>
      </c>
      <c r="K47" s="28"/>
      <c r="L47" s="1"/>
      <c r="M47" s="1"/>
      <c r="N47" s="1"/>
      <c r="O47" s="30">
        <f>IF('Contribuições por dispositivos'!$I47&lt;&gt;"",1,0)</f>
        <v>1</v>
      </c>
      <c r="P47" s="32"/>
      <c r="Q47" s="33"/>
      <c r="R47" s="33"/>
      <c r="S47" s="33"/>
      <c r="T47" s="33"/>
      <c r="U47" s="33"/>
      <c r="V47" s="1"/>
    </row>
    <row r="48" spans="1:22" ht="21" customHeight="1">
      <c r="A48" s="1"/>
      <c r="B48" s="26">
        <v>1373</v>
      </c>
      <c r="C48" s="27" t="s">
        <v>62</v>
      </c>
      <c r="D48" s="27"/>
      <c r="E48" s="27" t="s">
        <v>169</v>
      </c>
      <c r="F48" s="27" t="s">
        <v>173</v>
      </c>
      <c r="G48" s="27" t="s">
        <v>174</v>
      </c>
      <c r="H48" s="29"/>
      <c r="I48" s="27" t="s">
        <v>57</v>
      </c>
      <c r="J48" s="29" t="s">
        <v>175</v>
      </c>
      <c r="K48" s="28"/>
      <c r="L48" s="1"/>
      <c r="M48" s="1"/>
      <c r="N48" s="1"/>
      <c r="O48" s="30">
        <f>IF('Contribuições por dispositivos'!$I48&lt;&gt;"",1,0)</f>
        <v>1</v>
      </c>
      <c r="P48" s="32"/>
      <c r="Q48" s="33"/>
      <c r="R48" s="33"/>
      <c r="S48" s="33"/>
      <c r="T48" s="33"/>
      <c r="U48" s="33"/>
      <c r="V48" s="1"/>
    </row>
    <row r="49" spans="1:22" ht="48.75" customHeight="1">
      <c r="A49" s="1"/>
      <c r="B49" s="26">
        <v>686</v>
      </c>
      <c r="C49" s="27" t="s">
        <v>29</v>
      </c>
      <c r="D49" s="27"/>
      <c r="E49" s="27" t="s">
        <v>176</v>
      </c>
      <c r="F49" s="27" t="s">
        <v>177</v>
      </c>
      <c r="G49" s="27" t="s">
        <v>178</v>
      </c>
      <c r="H49" s="29"/>
      <c r="I49" s="27" t="s">
        <v>57</v>
      </c>
      <c r="J49" s="29" t="s">
        <v>179</v>
      </c>
      <c r="K49" s="28"/>
      <c r="L49" s="1"/>
      <c r="M49" s="1"/>
      <c r="N49" s="1"/>
      <c r="O49" s="30">
        <f>IF('Contribuições por dispositivos'!$I49&lt;&gt;"",1,0)</f>
        <v>1</v>
      </c>
      <c r="P49" s="32"/>
      <c r="Q49" s="33"/>
      <c r="R49" s="33"/>
      <c r="S49" s="33"/>
      <c r="T49" s="33"/>
      <c r="U49" s="33"/>
      <c r="V49" s="1"/>
    </row>
    <row r="50" spans="1:22" ht="73.5" customHeight="1">
      <c r="A50" s="1"/>
      <c r="B50" s="26">
        <v>1198</v>
      </c>
      <c r="C50" s="27" t="s">
        <v>34</v>
      </c>
      <c r="D50" s="27"/>
      <c r="E50" s="27" t="s">
        <v>176</v>
      </c>
      <c r="F50" s="27" t="s">
        <v>180</v>
      </c>
      <c r="G50" s="27" t="s">
        <v>181</v>
      </c>
      <c r="H50" s="29"/>
      <c r="I50" s="27" t="s">
        <v>57</v>
      </c>
      <c r="J50" s="29" t="s">
        <v>182</v>
      </c>
      <c r="K50" s="28"/>
      <c r="L50" s="1"/>
      <c r="M50" s="1"/>
      <c r="N50" s="1"/>
      <c r="O50" s="30">
        <f>IF('Contribuições por dispositivos'!$I50&lt;&gt;"",1,0)</f>
        <v>1</v>
      </c>
      <c r="P50" s="32"/>
      <c r="Q50" s="33"/>
      <c r="R50" s="33"/>
      <c r="S50" s="33"/>
      <c r="T50" s="33"/>
      <c r="U50" s="33"/>
      <c r="V50" s="1"/>
    </row>
    <row r="51" spans="1:22" ht="21" customHeight="1">
      <c r="A51" s="1"/>
      <c r="B51" s="26">
        <v>1272</v>
      </c>
      <c r="C51" s="27" t="s">
        <v>42</v>
      </c>
      <c r="D51" s="27"/>
      <c r="E51" s="27" t="s">
        <v>176</v>
      </c>
      <c r="F51" s="27" t="s">
        <v>183</v>
      </c>
      <c r="G51" s="27" t="s">
        <v>184</v>
      </c>
      <c r="H51" s="29"/>
      <c r="I51" s="27" t="s">
        <v>57</v>
      </c>
      <c r="J51" s="29" t="s">
        <v>182</v>
      </c>
      <c r="K51" s="28"/>
      <c r="L51" s="1"/>
      <c r="M51" s="1"/>
      <c r="N51" s="1"/>
      <c r="O51" s="30">
        <f>IF('Contribuições por dispositivos'!$I51&lt;&gt;"",1,0)</f>
        <v>1</v>
      </c>
      <c r="P51" s="32"/>
      <c r="Q51" s="33"/>
      <c r="R51" s="33"/>
      <c r="S51" s="33"/>
      <c r="T51" s="33"/>
      <c r="U51" s="33"/>
      <c r="V51" s="1"/>
    </row>
    <row r="52" spans="1:22" ht="21" customHeight="1">
      <c r="A52" s="1"/>
      <c r="B52" s="26">
        <v>1351</v>
      </c>
      <c r="C52" s="27" t="s">
        <v>185</v>
      </c>
      <c r="D52" s="27"/>
      <c r="E52" s="27" t="s">
        <v>176</v>
      </c>
      <c r="F52" s="27" t="s">
        <v>186</v>
      </c>
      <c r="G52" s="27" t="s">
        <v>187</v>
      </c>
      <c r="H52" s="29"/>
      <c r="I52" s="27" t="s">
        <v>57</v>
      </c>
      <c r="J52" s="29" t="s">
        <v>188</v>
      </c>
      <c r="K52" s="28"/>
      <c r="L52" s="1"/>
      <c r="M52" s="1"/>
      <c r="N52" s="1"/>
      <c r="O52" s="30">
        <f>IF('Contribuições por dispositivos'!$I52&lt;&gt;"",1,0)</f>
        <v>1</v>
      </c>
      <c r="P52" s="32"/>
      <c r="Q52" s="33"/>
      <c r="R52" s="33"/>
      <c r="S52" s="33"/>
      <c r="T52" s="33"/>
      <c r="U52" s="33"/>
      <c r="V52" s="1"/>
    </row>
    <row r="53" spans="1:22" ht="21" customHeight="1">
      <c r="A53" s="1"/>
      <c r="B53" s="26">
        <v>1370</v>
      </c>
      <c r="C53" s="27" t="s">
        <v>59</v>
      </c>
      <c r="D53" s="27"/>
      <c r="E53" s="27" t="s">
        <v>176</v>
      </c>
      <c r="F53" s="27" t="s">
        <v>189</v>
      </c>
      <c r="G53" s="27" t="s">
        <v>190</v>
      </c>
      <c r="H53" s="29"/>
      <c r="I53" s="27" t="s">
        <v>57</v>
      </c>
      <c r="J53" s="29" t="s">
        <v>191</v>
      </c>
      <c r="K53" s="28"/>
      <c r="L53" s="1"/>
      <c r="M53" s="1"/>
      <c r="N53" s="1"/>
      <c r="O53" s="30">
        <f>IF('Contribuições por dispositivos'!$I53&lt;&gt;"",1,0)</f>
        <v>1</v>
      </c>
      <c r="P53" s="32"/>
      <c r="Q53" s="33"/>
      <c r="R53" s="33"/>
      <c r="S53" s="33"/>
      <c r="T53" s="33"/>
      <c r="U53" s="33"/>
      <c r="V53" s="1"/>
    </row>
    <row r="54" spans="1:22" ht="257.25" customHeight="1">
      <c r="A54" s="1"/>
      <c r="B54" s="26">
        <v>1373</v>
      </c>
      <c r="C54" s="27" t="s">
        <v>62</v>
      </c>
      <c r="D54" s="27"/>
      <c r="E54" s="27" t="s">
        <v>176</v>
      </c>
      <c r="F54" s="27" t="s">
        <v>192</v>
      </c>
      <c r="G54" s="27" t="s">
        <v>193</v>
      </c>
      <c r="H54" s="29"/>
      <c r="I54" s="27" t="s">
        <v>57</v>
      </c>
      <c r="J54" s="29" t="s">
        <v>182</v>
      </c>
      <c r="K54" s="28"/>
      <c r="L54" s="1"/>
      <c r="M54" s="1"/>
      <c r="N54" s="1"/>
      <c r="O54" s="30">
        <f>IF('Contribuições por dispositivos'!$I54&lt;&gt;"",1,0)</f>
        <v>1</v>
      </c>
      <c r="P54" s="32"/>
      <c r="Q54" s="33"/>
      <c r="R54" s="33"/>
      <c r="S54" s="33"/>
      <c r="T54" s="33"/>
      <c r="U54" s="33"/>
      <c r="V54" s="1"/>
    </row>
    <row r="55" spans="1:22" ht="21" customHeight="1">
      <c r="A55" s="1"/>
      <c r="B55" s="26">
        <v>686</v>
      </c>
      <c r="C55" s="27" t="s">
        <v>29</v>
      </c>
      <c r="D55" s="27"/>
      <c r="E55" s="27" t="s">
        <v>194</v>
      </c>
      <c r="F55" s="27" t="s">
        <v>195</v>
      </c>
      <c r="G55" s="27" t="s">
        <v>196</v>
      </c>
      <c r="H55" s="29"/>
      <c r="I55" s="27" t="s">
        <v>57</v>
      </c>
      <c r="J55" s="29" t="s">
        <v>197</v>
      </c>
      <c r="K55" s="28"/>
      <c r="L55" s="1"/>
      <c r="M55" s="1"/>
      <c r="N55" s="1"/>
      <c r="O55" s="30">
        <f>IF('Contribuições por dispositivos'!$I55&lt;&gt;"",1,0)</f>
        <v>1</v>
      </c>
      <c r="P55" s="32"/>
      <c r="Q55" s="33"/>
      <c r="R55" s="33"/>
      <c r="S55" s="33"/>
      <c r="T55" s="33"/>
      <c r="U55" s="33"/>
      <c r="V55" s="1"/>
    </row>
    <row r="56" spans="1:22" ht="21" customHeight="1">
      <c r="A56" s="1"/>
      <c r="B56" s="26">
        <v>686</v>
      </c>
      <c r="C56" s="27" t="s">
        <v>29</v>
      </c>
      <c r="D56" s="27"/>
      <c r="E56" s="27" t="s">
        <v>198</v>
      </c>
      <c r="F56" s="27" t="s">
        <v>199</v>
      </c>
      <c r="G56" s="27" t="s">
        <v>200</v>
      </c>
      <c r="H56" s="29"/>
      <c r="I56" s="27" t="s">
        <v>57</v>
      </c>
      <c r="J56" s="29" t="s">
        <v>201</v>
      </c>
      <c r="K56" s="28"/>
      <c r="L56" s="1"/>
      <c r="M56" s="1"/>
      <c r="N56" s="1"/>
      <c r="O56" s="30">
        <f>IF('Contribuições por dispositivos'!$I56&lt;&gt;"",1,0)</f>
        <v>1</v>
      </c>
      <c r="P56" s="32"/>
      <c r="Q56" s="33"/>
      <c r="R56" s="33"/>
      <c r="S56" s="33"/>
      <c r="T56" s="33"/>
      <c r="U56" s="33"/>
      <c r="V56" s="1"/>
    </row>
    <row r="57" spans="1:22" ht="21" customHeight="1">
      <c r="A57" s="1"/>
      <c r="B57" s="26">
        <v>1373</v>
      </c>
      <c r="C57" s="27" t="s">
        <v>62</v>
      </c>
      <c r="D57" s="27"/>
      <c r="E57" s="27" t="s">
        <v>198</v>
      </c>
      <c r="F57" s="27" t="s">
        <v>202</v>
      </c>
      <c r="G57" s="27" t="s">
        <v>203</v>
      </c>
      <c r="H57" s="29"/>
      <c r="I57" s="27" t="s">
        <v>57</v>
      </c>
      <c r="J57" s="29" t="s">
        <v>204</v>
      </c>
      <c r="K57" s="28"/>
      <c r="L57" s="1"/>
      <c r="M57" s="1"/>
      <c r="N57" s="1"/>
      <c r="O57" s="30">
        <f>IF('Contribuições por dispositivos'!$I57&lt;&gt;"",1,0)</f>
        <v>1</v>
      </c>
      <c r="P57" s="32"/>
      <c r="Q57" s="33"/>
      <c r="R57" s="33"/>
      <c r="S57" s="33"/>
      <c r="T57" s="33"/>
      <c r="U57" s="33"/>
      <c r="V57" s="1"/>
    </row>
    <row r="58" spans="1:22" ht="21" customHeight="1">
      <c r="A58" s="1"/>
      <c r="B58" s="26">
        <v>1198</v>
      </c>
      <c r="C58" s="27" t="s">
        <v>34</v>
      </c>
      <c r="D58" s="27"/>
      <c r="E58" s="27" t="s">
        <v>205</v>
      </c>
      <c r="F58" s="27" t="s">
        <v>206</v>
      </c>
      <c r="G58" s="27" t="s">
        <v>207</v>
      </c>
      <c r="H58" s="29"/>
      <c r="I58" s="27" t="s">
        <v>57</v>
      </c>
      <c r="J58" s="29" t="s">
        <v>208</v>
      </c>
      <c r="K58" s="28"/>
      <c r="L58" s="1"/>
      <c r="M58" s="1"/>
      <c r="N58" s="1"/>
      <c r="O58" s="30">
        <f>IF('Contribuições por dispositivos'!$I58&lt;&gt;"",1,0)</f>
        <v>1</v>
      </c>
      <c r="P58" s="32"/>
      <c r="Q58" s="33"/>
      <c r="R58" s="33"/>
      <c r="S58" s="33"/>
      <c r="T58" s="33"/>
      <c r="U58" s="33"/>
      <c r="V58" s="1"/>
    </row>
    <row r="59" spans="1:22" ht="21" customHeight="1">
      <c r="A59" s="1"/>
      <c r="B59" s="26">
        <v>1373</v>
      </c>
      <c r="C59" s="27" t="s">
        <v>62</v>
      </c>
      <c r="D59" s="27"/>
      <c r="E59" s="27" t="s">
        <v>205</v>
      </c>
      <c r="F59" s="27" t="s">
        <v>209</v>
      </c>
      <c r="G59" s="27" t="s">
        <v>210</v>
      </c>
      <c r="H59" s="29"/>
      <c r="I59" s="27" t="s">
        <v>57</v>
      </c>
      <c r="J59" s="29" t="s">
        <v>208</v>
      </c>
      <c r="K59" s="28"/>
      <c r="L59" s="1"/>
      <c r="M59" s="1"/>
      <c r="N59" s="1"/>
      <c r="O59" s="30">
        <f>IF('Contribuições por dispositivos'!$I59&lt;&gt;"",1,0)</f>
        <v>1</v>
      </c>
      <c r="P59" s="32"/>
      <c r="Q59" s="33"/>
      <c r="R59" s="33"/>
      <c r="S59" s="33"/>
      <c r="T59" s="33"/>
      <c r="U59" s="33"/>
      <c r="V59" s="1"/>
    </row>
    <row r="60" spans="1:22" ht="21" customHeight="1">
      <c r="A60" s="1"/>
      <c r="B60" s="26">
        <v>1373</v>
      </c>
      <c r="C60" s="27" t="s">
        <v>62</v>
      </c>
      <c r="D60" s="27"/>
      <c r="E60" s="27" t="s">
        <v>211</v>
      </c>
      <c r="F60" s="27" t="s">
        <v>212</v>
      </c>
      <c r="G60" s="27" t="s">
        <v>213</v>
      </c>
      <c r="H60" s="29"/>
      <c r="I60" s="27" t="s">
        <v>57</v>
      </c>
      <c r="J60" s="29" t="s">
        <v>214</v>
      </c>
      <c r="K60" s="28"/>
      <c r="L60" s="1"/>
      <c r="M60" s="1"/>
      <c r="N60" s="1"/>
      <c r="O60" s="30">
        <f>IF('Contribuições por dispositivos'!$I60&lt;&gt;"",1,0)</f>
        <v>1</v>
      </c>
      <c r="P60" s="32"/>
      <c r="Q60" s="33"/>
      <c r="R60" s="33"/>
      <c r="S60" s="33"/>
      <c r="T60" s="33"/>
      <c r="U60" s="33"/>
      <c r="V60" s="1"/>
    </row>
    <row r="61" spans="1:22" ht="21" customHeight="1">
      <c r="A61" s="1"/>
      <c r="B61" s="26">
        <v>1373</v>
      </c>
      <c r="C61" s="27" t="s">
        <v>62</v>
      </c>
      <c r="D61" s="27"/>
      <c r="E61" s="27" t="s">
        <v>215</v>
      </c>
      <c r="F61" s="27" t="s">
        <v>216</v>
      </c>
      <c r="G61" s="27" t="s">
        <v>213</v>
      </c>
      <c r="H61" s="29"/>
      <c r="I61" s="27" t="s">
        <v>57</v>
      </c>
      <c r="J61" s="29" t="s">
        <v>217</v>
      </c>
      <c r="K61" s="28"/>
      <c r="L61" s="1"/>
      <c r="M61" s="1"/>
      <c r="N61" s="1"/>
      <c r="O61" s="30">
        <f>IF('Contribuições por dispositivos'!$I61&lt;&gt;"",1,0)</f>
        <v>1</v>
      </c>
      <c r="P61" s="32"/>
      <c r="Q61" s="33"/>
      <c r="R61" s="33"/>
      <c r="S61" s="33"/>
      <c r="T61" s="33"/>
      <c r="U61" s="33"/>
      <c r="V61" s="1"/>
    </row>
    <row r="62" spans="1:22" ht="21" customHeight="1">
      <c r="A62" s="1"/>
      <c r="B62" s="26">
        <v>1373</v>
      </c>
      <c r="C62" s="27" t="s">
        <v>62</v>
      </c>
      <c r="D62" s="27"/>
      <c r="E62" s="27" t="s">
        <v>218</v>
      </c>
      <c r="F62" s="27" t="s">
        <v>219</v>
      </c>
      <c r="G62" s="27" t="s">
        <v>213</v>
      </c>
      <c r="H62" s="29"/>
      <c r="I62" s="27" t="s">
        <v>57</v>
      </c>
      <c r="J62" s="29" t="s">
        <v>220</v>
      </c>
      <c r="K62" s="28"/>
      <c r="L62" s="1"/>
      <c r="M62" s="1"/>
      <c r="N62" s="1"/>
      <c r="O62" s="30">
        <f>IF('Contribuições por dispositivos'!$I62&lt;&gt;"",1,0)</f>
        <v>1</v>
      </c>
      <c r="P62" s="32"/>
      <c r="Q62" s="33"/>
      <c r="R62" s="33"/>
      <c r="S62" s="33"/>
      <c r="T62" s="33"/>
      <c r="U62" s="33"/>
      <c r="V62" s="1"/>
    </row>
    <row r="63" spans="1:22" ht="21" customHeight="1">
      <c r="A63" s="1"/>
      <c r="B63" s="26">
        <v>1198</v>
      </c>
      <c r="C63" s="27" t="s">
        <v>34</v>
      </c>
      <c r="D63" s="27"/>
      <c r="E63" s="27" t="s">
        <v>221</v>
      </c>
      <c r="F63" s="27" t="s">
        <v>222</v>
      </c>
      <c r="G63" s="27" t="s">
        <v>223</v>
      </c>
      <c r="H63" s="29"/>
      <c r="I63" s="27" t="s">
        <v>57</v>
      </c>
      <c r="J63" s="29" t="s">
        <v>224</v>
      </c>
      <c r="K63" s="28"/>
      <c r="L63" s="1"/>
      <c r="M63" s="1"/>
      <c r="N63" s="1"/>
      <c r="O63" s="30">
        <f>IF('Contribuições por dispositivos'!$I63&lt;&gt;"",1,0)</f>
        <v>1</v>
      </c>
      <c r="P63" s="32"/>
      <c r="Q63" s="33"/>
      <c r="R63" s="33"/>
      <c r="S63" s="33"/>
      <c r="T63" s="33"/>
      <c r="U63" s="33"/>
      <c r="V63" s="1"/>
    </row>
    <row r="64" spans="1:22" ht="21" customHeight="1">
      <c r="A64" s="1"/>
      <c r="B64" s="26">
        <v>1272</v>
      </c>
      <c r="C64" s="27" t="s">
        <v>42</v>
      </c>
      <c r="D64" s="27"/>
      <c r="E64" s="27" t="s">
        <v>221</v>
      </c>
      <c r="F64" s="27" t="s">
        <v>225</v>
      </c>
      <c r="G64" s="27" t="s">
        <v>102</v>
      </c>
      <c r="H64" s="29"/>
      <c r="I64" s="27" t="s">
        <v>57</v>
      </c>
      <c r="J64" s="29" t="s">
        <v>224</v>
      </c>
      <c r="K64" s="28"/>
      <c r="L64" s="1"/>
      <c r="M64" s="1"/>
      <c r="N64" s="1"/>
      <c r="O64" s="30">
        <f>IF('Contribuições por dispositivos'!$I64&lt;&gt;"",1,0)</f>
        <v>1</v>
      </c>
      <c r="P64" s="32"/>
      <c r="Q64" s="33"/>
      <c r="R64" s="33"/>
      <c r="S64" s="33"/>
      <c r="T64" s="33"/>
      <c r="U64" s="33"/>
      <c r="V64" s="1"/>
    </row>
    <row r="65" spans="1:22" ht="21" customHeight="1">
      <c r="A65" s="1"/>
      <c r="B65" s="26">
        <v>1351</v>
      </c>
      <c r="C65" s="27" t="s">
        <v>185</v>
      </c>
      <c r="D65" s="27"/>
      <c r="E65" s="27" t="s">
        <v>221</v>
      </c>
      <c r="F65" s="27" t="s">
        <v>226</v>
      </c>
      <c r="G65" s="27" t="s">
        <v>227</v>
      </c>
      <c r="H65" s="29"/>
      <c r="I65" s="27" t="s">
        <v>21</v>
      </c>
      <c r="J65" s="29" t="s">
        <v>228</v>
      </c>
      <c r="K65" s="28"/>
      <c r="L65" s="1"/>
      <c r="M65" s="1"/>
      <c r="N65" s="1"/>
      <c r="O65" s="30">
        <f>IF('Contribuições por dispositivos'!$I65&lt;&gt;"",1,0)</f>
        <v>1</v>
      </c>
      <c r="P65" s="32"/>
      <c r="Q65" s="33"/>
      <c r="R65" s="33"/>
      <c r="S65" s="33"/>
      <c r="T65" s="33"/>
      <c r="U65" s="33"/>
      <c r="V65" s="1"/>
    </row>
    <row r="66" spans="1:22" ht="21" customHeight="1">
      <c r="A66" s="1"/>
      <c r="B66" s="26">
        <v>1370</v>
      </c>
      <c r="C66" s="27" t="s">
        <v>59</v>
      </c>
      <c r="D66" s="27"/>
      <c r="E66" s="27" t="s">
        <v>221</v>
      </c>
      <c r="F66" s="27" t="s">
        <v>229</v>
      </c>
      <c r="G66" s="27" t="s">
        <v>230</v>
      </c>
      <c r="H66" s="29"/>
      <c r="I66" s="27" t="s">
        <v>57</v>
      </c>
      <c r="J66" s="29" t="s">
        <v>224</v>
      </c>
      <c r="K66" s="28"/>
      <c r="L66" s="1"/>
      <c r="M66" s="1"/>
      <c r="N66" s="1"/>
      <c r="O66" s="30">
        <f>IF('Contribuições por dispositivos'!$I66&lt;&gt;"",1,0)</f>
        <v>1</v>
      </c>
      <c r="P66" s="32"/>
      <c r="Q66" s="33"/>
      <c r="R66" s="33"/>
      <c r="S66" s="33"/>
      <c r="T66" s="33"/>
      <c r="U66" s="33"/>
      <c r="V66" s="1"/>
    </row>
    <row r="67" spans="1:22" ht="21" customHeight="1">
      <c r="A67" s="1"/>
      <c r="B67" s="26">
        <v>1373</v>
      </c>
      <c r="C67" s="27" t="s">
        <v>62</v>
      </c>
      <c r="D67" s="27"/>
      <c r="E67" s="27" t="s">
        <v>221</v>
      </c>
      <c r="F67" s="27" t="s">
        <v>222</v>
      </c>
      <c r="G67" s="27" t="s">
        <v>231</v>
      </c>
      <c r="H67" s="29"/>
      <c r="I67" s="27" t="s">
        <v>57</v>
      </c>
      <c r="J67" s="29" t="s">
        <v>224</v>
      </c>
      <c r="K67" s="28"/>
      <c r="L67" s="1"/>
      <c r="M67" s="1"/>
      <c r="N67" s="1"/>
      <c r="O67" s="30">
        <f>IF('Contribuições por dispositivos'!$I67&lt;&gt;"",1,0)</f>
        <v>1</v>
      </c>
      <c r="P67" s="32"/>
      <c r="Q67" s="33"/>
      <c r="R67" s="33"/>
      <c r="S67" s="33"/>
      <c r="T67" s="33"/>
      <c r="U67" s="33"/>
      <c r="V67" s="1"/>
    </row>
    <row r="68" spans="1:22" ht="21" customHeight="1">
      <c r="A68" s="1"/>
      <c r="B68" s="26">
        <v>1198</v>
      </c>
      <c r="C68" s="27" t="s">
        <v>34</v>
      </c>
      <c r="D68" s="27"/>
      <c r="E68" s="27" t="s">
        <v>232</v>
      </c>
      <c r="F68" s="27" t="s">
        <v>233</v>
      </c>
      <c r="G68" s="27" t="s">
        <v>234</v>
      </c>
      <c r="H68" s="29"/>
      <c r="I68" s="27" t="s">
        <v>21</v>
      </c>
      <c r="J68" s="29" t="s">
        <v>235</v>
      </c>
      <c r="K68" s="28"/>
      <c r="L68" s="1"/>
      <c r="M68" s="1"/>
      <c r="N68" s="1"/>
      <c r="O68" s="30">
        <f>IF('Contribuições por dispositivos'!$I68&lt;&gt;"",1,0)</f>
        <v>1</v>
      </c>
      <c r="P68" s="32"/>
      <c r="Q68" s="33"/>
      <c r="R68" s="33"/>
      <c r="S68" s="33"/>
      <c r="T68" s="33"/>
      <c r="U68" s="33"/>
      <c r="V68" s="1"/>
    </row>
    <row r="69" spans="1:22" ht="21" customHeight="1">
      <c r="A69" s="1"/>
      <c r="B69" s="26">
        <v>1373</v>
      </c>
      <c r="C69" s="27" t="s">
        <v>62</v>
      </c>
      <c r="D69" s="27"/>
      <c r="E69" s="27" t="s">
        <v>232</v>
      </c>
      <c r="F69" s="27" t="s">
        <v>236</v>
      </c>
      <c r="G69" s="27" t="s">
        <v>237</v>
      </c>
      <c r="H69" s="29"/>
      <c r="I69" s="27" t="s">
        <v>21</v>
      </c>
      <c r="J69" s="29" t="s">
        <v>235</v>
      </c>
      <c r="K69" s="28"/>
      <c r="L69" s="1"/>
      <c r="M69" s="1"/>
      <c r="N69" s="1"/>
      <c r="O69" s="30">
        <f>IF('Contribuições por dispositivos'!$I69&lt;&gt;"",1,0)</f>
        <v>1</v>
      </c>
      <c r="P69" s="32"/>
      <c r="Q69" s="33"/>
      <c r="R69" s="33"/>
      <c r="S69" s="33"/>
      <c r="T69" s="33"/>
      <c r="U69" s="33"/>
      <c r="V69" s="1"/>
    </row>
    <row r="70" spans="1:22" ht="21" customHeight="1">
      <c r="A70" s="1"/>
      <c r="B70" s="26">
        <v>686</v>
      </c>
      <c r="C70" s="27" t="s">
        <v>29</v>
      </c>
      <c r="D70" s="27"/>
      <c r="E70" s="27" t="s">
        <v>238</v>
      </c>
      <c r="F70" s="27" t="s">
        <v>239</v>
      </c>
      <c r="G70" s="27" t="s">
        <v>240</v>
      </c>
      <c r="H70" s="29"/>
      <c r="I70" s="27" t="s">
        <v>21</v>
      </c>
      <c r="J70" s="29" t="s">
        <v>241</v>
      </c>
      <c r="K70" s="28"/>
      <c r="L70" s="1"/>
      <c r="M70" s="1"/>
      <c r="N70" s="1"/>
      <c r="O70" s="30">
        <f>IF('Contribuições por dispositivos'!$I70&lt;&gt;"",1,0)</f>
        <v>1</v>
      </c>
      <c r="P70" s="32"/>
      <c r="Q70" s="33"/>
      <c r="R70" s="33"/>
      <c r="S70" s="33"/>
      <c r="T70" s="33"/>
      <c r="U70" s="33"/>
      <c r="V70" s="1"/>
    </row>
    <row r="71" spans="1:22" ht="21" customHeight="1">
      <c r="A71" s="1"/>
      <c r="B71" s="26">
        <v>1198</v>
      </c>
      <c r="C71" s="27" t="s">
        <v>34</v>
      </c>
      <c r="D71" s="27"/>
      <c r="E71" s="27" t="s">
        <v>238</v>
      </c>
      <c r="F71" s="27" t="s">
        <v>242</v>
      </c>
      <c r="G71" s="27" t="s">
        <v>243</v>
      </c>
      <c r="H71" s="29"/>
      <c r="I71" s="27" t="s">
        <v>57</v>
      </c>
      <c r="J71" s="29" t="s">
        <v>244</v>
      </c>
      <c r="K71" s="28"/>
      <c r="L71" s="1"/>
      <c r="M71" s="1"/>
      <c r="N71" s="1"/>
      <c r="O71" s="30">
        <f>IF('Contribuições por dispositivos'!$I71&lt;&gt;"",1,0)</f>
        <v>1</v>
      </c>
      <c r="P71" s="32"/>
      <c r="Q71" s="33"/>
      <c r="R71" s="33"/>
      <c r="S71" s="33"/>
      <c r="T71" s="33"/>
      <c r="U71" s="33"/>
      <c r="V71" s="1"/>
    </row>
    <row r="72" spans="1:22" ht="21" customHeight="1">
      <c r="A72" s="1"/>
      <c r="B72" s="26">
        <v>1202</v>
      </c>
      <c r="C72" s="27" t="s">
        <v>38</v>
      </c>
      <c r="D72" s="27"/>
      <c r="E72" s="27" t="s">
        <v>238</v>
      </c>
      <c r="F72" s="27" t="s">
        <v>245</v>
      </c>
      <c r="G72" s="27" t="s">
        <v>246</v>
      </c>
      <c r="H72" s="29"/>
      <c r="I72" s="27" t="s">
        <v>21</v>
      </c>
      <c r="J72" s="29" t="s">
        <v>247</v>
      </c>
      <c r="K72" s="28"/>
      <c r="L72" s="1"/>
      <c r="M72" s="1"/>
      <c r="N72" s="1"/>
      <c r="O72" s="30">
        <f>IF('Contribuições por dispositivos'!$I72&lt;&gt;"",1,0)</f>
        <v>1</v>
      </c>
      <c r="P72" s="32"/>
      <c r="Q72" s="33"/>
      <c r="R72" s="33"/>
      <c r="S72" s="33"/>
      <c r="T72" s="33"/>
      <c r="U72" s="33"/>
      <c r="V72" s="1"/>
    </row>
    <row r="73" spans="1:22" ht="21" customHeight="1">
      <c r="A73" s="1"/>
      <c r="B73" s="26">
        <v>1272</v>
      </c>
      <c r="C73" s="27" t="s">
        <v>42</v>
      </c>
      <c r="D73" s="27"/>
      <c r="E73" s="27" t="s">
        <v>238</v>
      </c>
      <c r="F73" s="27" t="s">
        <v>248</v>
      </c>
      <c r="G73" s="27" t="s">
        <v>249</v>
      </c>
      <c r="H73" s="29"/>
      <c r="I73" s="27" t="s">
        <v>57</v>
      </c>
      <c r="J73" s="29" t="s">
        <v>244</v>
      </c>
      <c r="K73" s="28"/>
      <c r="L73" s="1"/>
      <c r="M73" s="1"/>
      <c r="N73" s="1"/>
      <c r="O73" s="30">
        <f>IF('Contribuições por dispositivos'!$I73&lt;&gt;"",1,0)</f>
        <v>1</v>
      </c>
      <c r="P73" s="32"/>
      <c r="Q73" s="33"/>
      <c r="R73" s="33"/>
      <c r="S73" s="33"/>
      <c r="T73" s="33"/>
      <c r="U73" s="33"/>
      <c r="V73" s="1"/>
    </row>
    <row r="74" spans="1:22" ht="21" customHeight="1">
      <c r="A74" s="1"/>
      <c r="B74" s="26">
        <v>1348</v>
      </c>
      <c r="C74" s="27" t="s">
        <v>17</v>
      </c>
      <c r="D74" s="27"/>
      <c r="E74" s="27" t="s">
        <v>238</v>
      </c>
      <c r="F74" s="27" t="s">
        <v>245</v>
      </c>
      <c r="G74" s="27" t="s">
        <v>246</v>
      </c>
      <c r="H74" s="29"/>
      <c r="I74" s="27" t="s">
        <v>21</v>
      </c>
      <c r="J74" s="29" t="s">
        <v>247</v>
      </c>
      <c r="K74" s="28"/>
      <c r="L74" s="1"/>
      <c r="M74" s="1"/>
      <c r="N74" s="1"/>
      <c r="O74" s="30">
        <f>IF('Contribuições por dispositivos'!$I74&lt;&gt;"",1,0)</f>
        <v>1</v>
      </c>
      <c r="P74" s="32"/>
      <c r="Q74" s="33"/>
      <c r="R74" s="33"/>
      <c r="S74" s="33"/>
      <c r="T74" s="33"/>
      <c r="U74" s="33"/>
      <c r="V74" s="1"/>
    </row>
    <row r="75" spans="1:22" ht="21" customHeight="1">
      <c r="A75" s="1"/>
      <c r="B75" s="26">
        <v>1351</v>
      </c>
      <c r="C75" s="27" t="s">
        <v>185</v>
      </c>
      <c r="D75" s="27"/>
      <c r="E75" s="27" t="s">
        <v>238</v>
      </c>
      <c r="F75" s="27" t="s">
        <v>250</v>
      </c>
      <c r="G75" s="27" t="s">
        <v>187</v>
      </c>
      <c r="H75" s="29"/>
      <c r="I75" s="27" t="s">
        <v>57</v>
      </c>
      <c r="J75" s="29" t="s">
        <v>244</v>
      </c>
      <c r="K75" s="28"/>
      <c r="L75" s="1"/>
      <c r="M75" s="1"/>
      <c r="N75" s="1"/>
      <c r="O75" s="30">
        <f>IF('Contribuições por dispositivos'!$I75&lt;&gt;"",1,0)</f>
        <v>1</v>
      </c>
      <c r="P75" s="32"/>
      <c r="Q75" s="33"/>
      <c r="R75" s="33"/>
      <c r="S75" s="33"/>
      <c r="T75" s="33"/>
      <c r="U75" s="33"/>
      <c r="V75" s="1"/>
    </row>
    <row r="76" spans="1:22" ht="21" customHeight="1">
      <c r="A76" s="1"/>
      <c r="B76" s="26">
        <v>1357</v>
      </c>
      <c r="C76" s="27" t="s">
        <v>23</v>
      </c>
      <c r="D76" s="27"/>
      <c r="E76" s="27" t="s">
        <v>238</v>
      </c>
      <c r="F76" s="27" t="s">
        <v>245</v>
      </c>
      <c r="G76" s="27" t="s">
        <v>246</v>
      </c>
      <c r="H76" s="29"/>
      <c r="I76" s="27" t="s">
        <v>21</v>
      </c>
      <c r="J76" s="29" t="s">
        <v>247</v>
      </c>
      <c r="K76" s="28"/>
      <c r="L76" s="1"/>
      <c r="M76" s="1"/>
      <c r="N76" s="1"/>
      <c r="O76" s="30">
        <f>IF('Contribuições por dispositivos'!$I76&lt;&gt;"",1,0)</f>
        <v>1</v>
      </c>
      <c r="P76" s="32"/>
      <c r="Q76" s="33"/>
      <c r="R76" s="33"/>
      <c r="S76" s="33"/>
      <c r="T76" s="33"/>
      <c r="U76" s="33"/>
      <c r="V76" s="1"/>
    </row>
    <row r="77" spans="1:22" ht="21" customHeight="1">
      <c r="A77" s="1"/>
      <c r="B77" s="26">
        <v>1365</v>
      </c>
      <c r="C77" s="27" t="s">
        <v>25</v>
      </c>
      <c r="D77" s="27"/>
      <c r="E77" s="27" t="s">
        <v>238</v>
      </c>
      <c r="F77" s="27" t="s">
        <v>245</v>
      </c>
      <c r="G77" s="27" t="s">
        <v>246</v>
      </c>
      <c r="H77" s="29"/>
      <c r="I77" s="27" t="s">
        <v>21</v>
      </c>
      <c r="J77" s="29" t="s">
        <v>247</v>
      </c>
      <c r="K77" s="28"/>
      <c r="L77" s="1"/>
      <c r="M77" s="1"/>
      <c r="N77" s="1"/>
      <c r="O77" s="30">
        <f>IF('Contribuições por dispositivos'!$I77&lt;&gt;"",1,0)</f>
        <v>1</v>
      </c>
      <c r="P77" s="32"/>
      <c r="Q77" s="33"/>
      <c r="R77" s="33"/>
      <c r="S77" s="33"/>
      <c r="T77" s="33"/>
      <c r="U77" s="33"/>
      <c r="V77" s="1"/>
    </row>
    <row r="78" spans="1:22" ht="21" customHeight="1">
      <c r="A78" s="1"/>
      <c r="B78" s="26">
        <v>1369</v>
      </c>
      <c r="C78" s="27" t="s">
        <v>27</v>
      </c>
      <c r="D78" s="27"/>
      <c r="E78" s="27" t="s">
        <v>238</v>
      </c>
      <c r="F78" s="27" t="s">
        <v>245</v>
      </c>
      <c r="G78" s="27" t="s">
        <v>246</v>
      </c>
      <c r="H78" s="29"/>
      <c r="I78" s="27" t="s">
        <v>21</v>
      </c>
      <c r="J78" s="29" t="s">
        <v>247</v>
      </c>
      <c r="K78" s="28"/>
      <c r="L78" s="1"/>
      <c r="M78" s="1"/>
      <c r="N78" s="1"/>
      <c r="O78" s="30">
        <f>IF('Contribuições por dispositivos'!$I78&lt;&gt;"",1,0)</f>
        <v>1</v>
      </c>
      <c r="P78" s="32"/>
      <c r="Q78" s="33"/>
      <c r="R78" s="33"/>
      <c r="S78" s="33"/>
      <c r="T78" s="33"/>
      <c r="U78" s="33"/>
      <c r="V78" s="1"/>
    </row>
    <row r="79" spans="1:22" ht="21" customHeight="1">
      <c r="A79" s="1"/>
      <c r="B79" s="26">
        <v>1370</v>
      </c>
      <c r="C79" s="27" t="s">
        <v>59</v>
      </c>
      <c r="D79" s="27"/>
      <c r="E79" s="27" t="s">
        <v>238</v>
      </c>
      <c r="F79" s="27" t="s">
        <v>251</v>
      </c>
      <c r="G79" s="27" t="s">
        <v>252</v>
      </c>
      <c r="H79" s="29"/>
      <c r="I79" s="27" t="s">
        <v>57</v>
      </c>
      <c r="J79" s="29" t="s">
        <v>244</v>
      </c>
      <c r="K79" s="28"/>
      <c r="L79" s="1"/>
      <c r="M79" s="1"/>
      <c r="N79" s="1"/>
      <c r="O79" s="30">
        <f>IF('Contribuições por dispositivos'!$I79&lt;&gt;"",1,0)</f>
        <v>1</v>
      </c>
      <c r="P79" s="32"/>
      <c r="Q79" s="33"/>
      <c r="R79" s="33"/>
      <c r="S79" s="33"/>
      <c r="T79" s="33"/>
      <c r="U79" s="33"/>
      <c r="V79" s="1"/>
    </row>
    <row r="80" spans="1:22" ht="21" customHeight="1">
      <c r="A80" s="1"/>
      <c r="B80" s="26">
        <v>1371</v>
      </c>
      <c r="C80" s="27" t="s">
        <v>29</v>
      </c>
      <c r="D80" s="27"/>
      <c r="E80" s="27" t="s">
        <v>238</v>
      </c>
      <c r="F80" s="27" t="s">
        <v>253</v>
      </c>
      <c r="G80" s="27" t="s">
        <v>254</v>
      </c>
      <c r="H80" s="29"/>
      <c r="I80" s="27" t="s">
        <v>57</v>
      </c>
      <c r="J80" s="29" t="s">
        <v>244</v>
      </c>
      <c r="K80" s="28"/>
      <c r="L80" s="1"/>
      <c r="M80" s="1"/>
      <c r="N80" s="1"/>
      <c r="O80" s="30">
        <f>IF('Contribuições por dispositivos'!$I80&lt;&gt;"",1,0)</f>
        <v>1</v>
      </c>
      <c r="P80" s="32"/>
      <c r="Q80" s="33"/>
      <c r="R80" s="33"/>
      <c r="S80" s="33"/>
      <c r="T80" s="33"/>
      <c r="U80" s="33"/>
      <c r="V80" s="1"/>
    </row>
    <row r="81" spans="1:22" ht="21" customHeight="1">
      <c r="A81" s="1"/>
      <c r="B81" s="26">
        <v>1373</v>
      </c>
      <c r="C81" s="27" t="s">
        <v>62</v>
      </c>
      <c r="D81" s="27"/>
      <c r="E81" s="27" t="s">
        <v>238</v>
      </c>
      <c r="F81" s="27" t="s">
        <v>255</v>
      </c>
      <c r="G81" s="27" t="s">
        <v>256</v>
      </c>
      <c r="H81" s="29"/>
      <c r="I81" s="27" t="s">
        <v>57</v>
      </c>
      <c r="J81" s="29" t="s">
        <v>257</v>
      </c>
      <c r="K81" s="28"/>
      <c r="L81" s="1"/>
      <c r="M81" s="1"/>
      <c r="N81" s="1"/>
      <c r="O81" s="30">
        <f>IF('Contribuições por dispositivos'!$I81&lt;&gt;"",1,0)</f>
        <v>1</v>
      </c>
      <c r="P81" s="32"/>
      <c r="Q81" s="33"/>
      <c r="R81" s="33"/>
      <c r="S81" s="33"/>
      <c r="T81" s="33"/>
      <c r="U81" s="33"/>
      <c r="V81" s="1"/>
    </row>
    <row r="82" spans="1:22" ht="21" customHeight="1">
      <c r="A82" s="1"/>
      <c r="B82" s="26">
        <v>686</v>
      </c>
      <c r="C82" s="27" t="s">
        <v>29</v>
      </c>
      <c r="D82" s="27"/>
      <c r="E82" s="27" t="s">
        <v>258</v>
      </c>
      <c r="F82" s="27" t="s">
        <v>259</v>
      </c>
      <c r="G82" s="27" t="s">
        <v>260</v>
      </c>
      <c r="H82" s="29"/>
      <c r="I82" s="27" t="s">
        <v>21</v>
      </c>
      <c r="J82" s="29" t="s">
        <v>261</v>
      </c>
      <c r="K82" s="28"/>
      <c r="L82" s="1"/>
      <c r="M82" s="1"/>
      <c r="N82" s="1"/>
      <c r="O82" s="30">
        <f>IF('Contribuições por dispositivos'!$I82&lt;&gt;"",1,0)</f>
        <v>1</v>
      </c>
      <c r="P82" s="32"/>
      <c r="Q82" s="33"/>
      <c r="R82" s="33"/>
      <c r="S82" s="33"/>
      <c r="T82" s="33"/>
      <c r="U82" s="33"/>
      <c r="V82" s="1"/>
    </row>
    <row r="83" spans="1:22" ht="21" customHeight="1">
      <c r="A83" s="1"/>
      <c r="B83" s="26">
        <v>686</v>
      </c>
      <c r="C83" s="27" t="s">
        <v>29</v>
      </c>
      <c r="D83" s="27"/>
      <c r="E83" s="27" t="s">
        <v>262</v>
      </c>
      <c r="F83" s="27" t="s">
        <v>263</v>
      </c>
      <c r="G83" s="27" t="s">
        <v>264</v>
      </c>
      <c r="H83" s="29"/>
      <c r="I83" s="27" t="s">
        <v>21</v>
      </c>
      <c r="J83" s="29" t="s">
        <v>265</v>
      </c>
      <c r="K83" s="28"/>
      <c r="L83" s="1"/>
      <c r="M83" s="1"/>
      <c r="N83" s="1"/>
      <c r="O83" s="30">
        <f>IF('Contribuições por dispositivos'!$I83&lt;&gt;"",1,0)</f>
        <v>1</v>
      </c>
      <c r="P83" s="32"/>
      <c r="Q83" s="33"/>
      <c r="R83" s="33"/>
      <c r="S83" s="33"/>
      <c r="T83" s="33"/>
      <c r="U83" s="33"/>
      <c r="V83" s="1"/>
    </row>
    <row r="84" spans="1:22" ht="21" customHeight="1">
      <c r="A84" s="1"/>
      <c r="B84" s="26">
        <v>1198</v>
      </c>
      <c r="C84" s="27" t="s">
        <v>34</v>
      </c>
      <c r="D84" s="27"/>
      <c r="E84" s="27" t="s">
        <v>266</v>
      </c>
      <c r="F84" s="27" t="s">
        <v>267</v>
      </c>
      <c r="G84" s="27" t="s">
        <v>268</v>
      </c>
      <c r="H84" s="29"/>
      <c r="I84" s="27" t="s">
        <v>57</v>
      </c>
      <c r="J84" s="29" t="s">
        <v>269</v>
      </c>
      <c r="K84" s="28"/>
      <c r="L84" s="1"/>
      <c r="M84" s="1"/>
      <c r="N84" s="1"/>
      <c r="O84" s="30">
        <f>IF('Contribuições por dispositivos'!$I84&lt;&gt;"",1,0)</f>
        <v>1</v>
      </c>
      <c r="P84" s="32"/>
      <c r="Q84" s="33"/>
      <c r="R84" s="33"/>
      <c r="S84" s="33"/>
      <c r="T84" s="33"/>
      <c r="U84" s="33"/>
      <c r="V84" s="1"/>
    </row>
    <row r="85" spans="1:22" ht="21" customHeight="1">
      <c r="A85" s="1"/>
      <c r="B85" s="26">
        <v>1373</v>
      </c>
      <c r="C85" s="27" t="s">
        <v>62</v>
      </c>
      <c r="D85" s="27"/>
      <c r="E85" s="27" t="s">
        <v>266</v>
      </c>
      <c r="F85" s="27" t="s">
        <v>270</v>
      </c>
      <c r="G85" s="27" t="s">
        <v>271</v>
      </c>
      <c r="H85" s="29"/>
      <c r="I85" s="27" t="s">
        <v>57</v>
      </c>
      <c r="J85" s="29" t="s">
        <v>269</v>
      </c>
      <c r="K85" s="28"/>
      <c r="L85" s="1"/>
      <c r="M85" s="1"/>
      <c r="N85" s="1"/>
      <c r="O85" s="30">
        <f>IF('Contribuições por dispositivos'!$I85&lt;&gt;"",1,0)</f>
        <v>1</v>
      </c>
      <c r="P85" s="32"/>
      <c r="Q85" s="33"/>
      <c r="R85" s="33"/>
      <c r="S85" s="33"/>
      <c r="T85" s="33"/>
      <c r="U85" s="33"/>
      <c r="V85" s="1"/>
    </row>
    <row r="86" spans="1:22" ht="21" customHeight="1">
      <c r="A86" s="1"/>
      <c r="B86" s="26">
        <v>686</v>
      </c>
      <c r="C86" s="27" t="s">
        <v>29</v>
      </c>
      <c r="D86" s="27"/>
      <c r="E86" s="27" t="s">
        <v>272</v>
      </c>
      <c r="F86" s="27" t="s">
        <v>273</v>
      </c>
      <c r="G86" s="27" t="s">
        <v>274</v>
      </c>
      <c r="H86" s="29"/>
      <c r="I86" s="27" t="s">
        <v>57</v>
      </c>
      <c r="J86" s="29" t="s">
        <v>275</v>
      </c>
      <c r="K86" s="28"/>
      <c r="L86" s="1"/>
      <c r="M86" s="1"/>
      <c r="N86" s="1"/>
      <c r="O86" s="30">
        <f>IF('Contribuições por dispositivos'!$I86&lt;&gt;"",1,0)</f>
        <v>1</v>
      </c>
      <c r="P86" s="32"/>
      <c r="Q86" s="33"/>
      <c r="R86" s="33"/>
      <c r="S86" s="33"/>
      <c r="T86" s="33"/>
      <c r="U86" s="33"/>
      <c r="V86" s="1"/>
    </row>
    <row r="87" spans="1:22" ht="21" customHeight="1">
      <c r="A87" s="1"/>
      <c r="B87" s="26">
        <v>686</v>
      </c>
      <c r="C87" s="27" t="s">
        <v>29</v>
      </c>
      <c r="D87" s="27"/>
      <c r="E87" s="27" t="s">
        <v>276</v>
      </c>
      <c r="F87" s="27" t="s">
        <v>277</v>
      </c>
      <c r="G87" s="27" t="s">
        <v>278</v>
      </c>
      <c r="H87" s="29"/>
      <c r="I87" s="27" t="s">
        <v>21</v>
      </c>
      <c r="J87" s="29" t="s">
        <v>279</v>
      </c>
      <c r="K87" s="28"/>
      <c r="L87" s="1"/>
      <c r="M87" s="1"/>
      <c r="N87" s="1"/>
      <c r="O87" s="30">
        <f>IF('Contribuições por dispositivos'!$I87&lt;&gt;"",1,0)</f>
        <v>1</v>
      </c>
      <c r="P87" s="32"/>
      <c r="Q87" s="33"/>
      <c r="R87" s="33"/>
      <c r="S87" s="33"/>
      <c r="T87" s="33"/>
      <c r="U87" s="33"/>
      <c r="V87" s="1"/>
    </row>
    <row r="88" spans="1:22" ht="21" customHeight="1">
      <c r="A88" s="1"/>
      <c r="B88" s="26">
        <v>686</v>
      </c>
      <c r="C88" s="27" t="s">
        <v>29</v>
      </c>
      <c r="D88" s="27"/>
      <c r="E88" s="27" t="s">
        <v>280</v>
      </c>
      <c r="F88" s="27" t="s">
        <v>281</v>
      </c>
      <c r="G88" s="27" t="s">
        <v>282</v>
      </c>
      <c r="H88" s="29"/>
      <c r="I88" s="27" t="s">
        <v>21</v>
      </c>
      <c r="J88" s="29" t="s">
        <v>283</v>
      </c>
      <c r="K88" s="28"/>
      <c r="L88" s="1"/>
      <c r="M88" s="1"/>
      <c r="N88" s="1"/>
      <c r="O88" s="30">
        <f>IF('Contribuições por dispositivos'!$I88&lt;&gt;"",1,0)</f>
        <v>1</v>
      </c>
      <c r="P88" s="32"/>
      <c r="Q88" s="33"/>
      <c r="R88" s="33"/>
      <c r="S88" s="33"/>
      <c r="T88" s="33"/>
      <c r="U88" s="33"/>
      <c r="V88" s="1"/>
    </row>
    <row r="89" spans="1:22" ht="21" customHeight="1">
      <c r="A89" s="1"/>
      <c r="B89" s="26">
        <v>686</v>
      </c>
      <c r="C89" s="27" t="s">
        <v>29</v>
      </c>
      <c r="D89" s="27"/>
      <c r="E89" s="27" t="s">
        <v>284</v>
      </c>
      <c r="F89" s="27" t="s">
        <v>285</v>
      </c>
      <c r="G89" s="27" t="s">
        <v>286</v>
      </c>
      <c r="H89" s="29"/>
      <c r="I89" s="27" t="s">
        <v>57</v>
      </c>
      <c r="J89" s="29" t="s">
        <v>287</v>
      </c>
      <c r="K89" s="28"/>
      <c r="L89" s="1"/>
      <c r="M89" s="1"/>
      <c r="N89" s="1"/>
      <c r="O89" s="30">
        <f>IF('Contribuições por dispositivos'!$I89&lt;&gt;"",1,0)</f>
        <v>1</v>
      </c>
      <c r="P89" s="32"/>
      <c r="Q89" s="33"/>
      <c r="R89" s="33"/>
      <c r="S89" s="33"/>
      <c r="T89" s="33"/>
      <c r="U89" s="33"/>
      <c r="V89" s="1"/>
    </row>
    <row r="90" spans="1:22" ht="21" customHeight="1">
      <c r="A90" s="1"/>
      <c r="B90" s="26">
        <v>1198</v>
      </c>
      <c r="C90" s="27" t="s">
        <v>34</v>
      </c>
      <c r="D90" s="27"/>
      <c r="E90" s="27" t="s">
        <v>284</v>
      </c>
      <c r="F90" s="27" t="s">
        <v>288</v>
      </c>
      <c r="G90" s="27" t="s">
        <v>289</v>
      </c>
      <c r="H90" s="29"/>
      <c r="I90" s="27" t="s">
        <v>57</v>
      </c>
      <c r="J90" s="29" t="s">
        <v>290</v>
      </c>
      <c r="K90" s="28"/>
      <c r="L90" s="1"/>
      <c r="M90" s="1"/>
      <c r="N90" s="1"/>
      <c r="O90" s="30">
        <f>IF('Contribuições por dispositivos'!$I90&lt;&gt;"",1,0)</f>
        <v>1</v>
      </c>
      <c r="P90" s="32"/>
      <c r="Q90" s="33"/>
      <c r="R90" s="33"/>
      <c r="S90" s="33"/>
      <c r="T90" s="33"/>
      <c r="U90" s="33"/>
      <c r="V90" s="1"/>
    </row>
    <row r="91" spans="1:22" ht="21" customHeight="1">
      <c r="A91" s="1"/>
      <c r="B91" s="26">
        <v>1373</v>
      </c>
      <c r="C91" s="27" t="s">
        <v>62</v>
      </c>
      <c r="D91" s="27"/>
      <c r="E91" s="27" t="s">
        <v>284</v>
      </c>
      <c r="F91" s="27" t="s">
        <v>291</v>
      </c>
      <c r="G91" s="27" t="s">
        <v>292</v>
      </c>
      <c r="H91" s="29"/>
      <c r="I91" s="27" t="s">
        <v>57</v>
      </c>
      <c r="J91" s="29" t="s">
        <v>290</v>
      </c>
      <c r="K91" s="28"/>
      <c r="L91" s="1"/>
      <c r="M91" s="1"/>
      <c r="N91" s="1"/>
      <c r="O91" s="30">
        <f>IF('Contribuições por dispositivos'!$I91&lt;&gt;"",1,0)</f>
        <v>1</v>
      </c>
      <c r="P91" s="32"/>
      <c r="Q91" s="33"/>
      <c r="R91" s="33"/>
      <c r="S91" s="33"/>
      <c r="T91" s="33"/>
      <c r="U91" s="33"/>
      <c r="V91" s="1"/>
    </row>
    <row r="92" spans="1:22" ht="21" customHeight="1">
      <c r="A92" s="1"/>
      <c r="B92" s="26">
        <v>686</v>
      </c>
      <c r="C92" s="27" t="s">
        <v>29</v>
      </c>
      <c r="D92" s="27"/>
      <c r="E92" s="27" t="s">
        <v>293</v>
      </c>
      <c r="F92" s="27" t="s">
        <v>294</v>
      </c>
      <c r="G92" s="27" t="s">
        <v>295</v>
      </c>
      <c r="H92" s="29"/>
      <c r="I92" s="27" t="s">
        <v>790</v>
      </c>
      <c r="J92" s="29" t="s">
        <v>297</v>
      </c>
      <c r="K92" s="28"/>
      <c r="L92" s="1"/>
      <c r="M92" s="1"/>
      <c r="N92" s="1"/>
      <c r="O92" s="30">
        <f>IF('Contribuições por dispositivos'!$I92&lt;&gt;"",1,0)</f>
        <v>1</v>
      </c>
      <c r="P92" s="32"/>
      <c r="Q92" s="33"/>
      <c r="R92" s="33"/>
      <c r="S92" s="33"/>
      <c r="T92" s="33"/>
      <c r="U92" s="33"/>
      <c r="V92" s="1"/>
    </row>
    <row r="93" spans="1:22" ht="21" customHeight="1">
      <c r="A93" s="1"/>
      <c r="B93" s="26">
        <v>1198</v>
      </c>
      <c r="C93" s="27" t="s">
        <v>34</v>
      </c>
      <c r="D93" s="27"/>
      <c r="E93" s="27" t="s">
        <v>293</v>
      </c>
      <c r="F93" s="27" t="s">
        <v>298</v>
      </c>
      <c r="G93" s="27" t="s">
        <v>299</v>
      </c>
      <c r="H93" s="29"/>
      <c r="I93" s="27" t="s">
        <v>57</v>
      </c>
      <c r="J93" s="29" t="s">
        <v>300</v>
      </c>
      <c r="K93" s="28"/>
      <c r="L93" s="1"/>
      <c r="M93" s="1"/>
      <c r="N93" s="1"/>
      <c r="O93" s="30">
        <f>IF('Contribuições por dispositivos'!$I93&lt;&gt;"",1,0)</f>
        <v>1</v>
      </c>
      <c r="P93" s="32"/>
      <c r="Q93" s="33"/>
      <c r="R93" s="33"/>
      <c r="S93" s="33"/>
      <c r="T93" s="33"/>
      <c r="U93" s="33"/>
      <c r="V93" s="1"/>
    </row>
    <row r="94" spans="1:22" ht="21" customHeight="1">
      <c r="A94" s="1"/>
      <c r="B94" s="26">
        <v>1373</v>
      </c>
      <c r="C94" s="27" t="s">
        <v>62</v>
      </c>
      <c r="D94" s="27"/>
      <c r="E94" s="27" t="s">
        <v>293</v>
      </c>
      <c r="F94" s="27" t="s">
        <v>301</v>
      </c>
      <c r="G94" s="27" t="s">
        <v>302</v>
      </c>
      <c r="H94" s="29"/>
      <c r="I94" s="27" t="s">
        <v>57</v>
      </c>
      <c r="J94" s="29" t="s">
        <v>300</v>
      </c>
      <c r="K94" s="28"/>
      <c r="L94" s="1"/>
      <c r="M94" s="1"/>
      <c r="N94" s="1"/>
      <c r="O94" s="30">
        <f>IF('Contribuições por dispositivos'!$I94&lt;&gt;"",1,0)</f>
        <v>1</v>
      </c>
      <c r="P94" s="32"/>
      <c r="Q94" s="33"/>
      <c r="R94" s="33"/>
      <c r="S94" s="33"/>
      <c r="T94" s="33"/>
      <c r="U94" s="33"/>
      <c r="V94" s="1"/>
    </row>
    <row r="95" spans="1:22" ht="21" customHeight="1">
      <c r="A95" s="1"/>
      <c r="B95" s="26">
        <v>686</v>
      </c>
      <c r="C95" s="27" t="s">
        <v>29</v>
      </c>
      <c r="D95" s="27"/>
      <c r="E95" s="27" t="s">
        <v>303</v>
      </c>
      <c r="F95" s="27" t="s">
        <v>304</v>
      </c>
      <c r="G95" s="27" t="s">
        <v>305</v>
      </c>
      <c r="H95" s="29"/>
      <c r="I95" s="27" t="s">
        <v>57</v>
      </c>
      <c r="J95" s="29" t="s">
        <v>306</v>
      </c>
      <c r="K95" s="28"/>
      <c r="L95" s="1"/>
      <c r="M95" s="1"/>
      <c r="N95" s="1"/>
      <c r="O95" s="30">
        <f>IF('Contribuições por dispositivos'!$I95&lt;&gt;"",1,0)</f>
        <v>1</v>
      </c>
      <c r="P95" s="32"/>
      <c r="Q95" s="33"/>
      <c r="R95" s="33"/>
      <c r="S95" s="33"/>
      <c r="T95" s="33"/>
      <c r="U95" s="33"/>
      <c r="V95" s="1"/>
    </row>
    <row r="96" spans="1:22" ht="21" customHeight="1">
      <c r="A96" s="1"/>
      <c r="B96" s="26">
        <v>686</v>
      </c>
      <c r="C96" s="27" t="s">
        <v>29</v>
      </c>
      <c r="D96" s="27"/>
      <c r="E96" s="27" t="s">
        <v>307</v>
      </c>
      <c r="F96" s="27" t="s">
        <v>308</v>
      </c>
      <c r="G96" s="27" t="s">
        <v>309</v>
      </c>
      <c r="H96" s="29"/>
      <c r="I96" s="27" t="s">
        <v>57</v>
      </c>
      <c r="J96" s="29" t="s">
        <v>310</v>
      </c>
      <c r="K96" s="28"/>
      <c r="L96" s="1"/>
      <c r="M96" s="1"/>
      <c r="N96" s="1"/>
      <c r="O96" s="30">
        <f>IF('Contribuições por dispositivos'!$I96&lt;&gt;"",1,0)</f>
        <v>1</v>
      </c>
      <c r="P96" s="32"/>
      <c r="Q96" s="33"/>
      <c r="R96" s="33"/>
      <c r="S96" s="33"/>
      <c r="T96" s="33"/>
      <c r="U96" s="33"/>
      <c r="V96" s="1"/>
    </row>
    <row r="97" spans="1:22" ht="21" customHeight="1">
      <c r="A97" s="1"/>
      <c r="B97" s="26">
        <v>686</v>
      </c>
      <c r="C97" s="27" t="s">
        <v>29</v>
      </c>
      <c r="D97" s="27"/>
      <c r="E97" s="27" t="s">
        <v>311</v>
      </c>
      <c r="F97" s="27" t="s">
        <v>312</v>
      </c>
      <c r="G97" s="27" t="s">
        <v>313</v>
      </c>
      <c r="H97" s="29"/>
      <c r="I97" s="27" t="s">
        <v>21</v>
      </c>
      <c r="J97" s="29" t="s">
        <v>314</v>
      </c>
      <c r="K97" s="28"/>
      <c r="L97" s="1"/>
      <c r="M97" s="1"/>
      <c r="N97" s="1"/>
      <c r="O97" s="30">
        <f>IF('Contribuições por dispositivos'!$I97&lt;&gt;"",1,0)</f>
        <v>1</v>
      </c>
      <c r="P97" s="32"/>
      <c r="Q97" s="33"/>
      <c r="R97" s="33"/>
      <c r="S97" s="33"/>
      <c r="T97" s="33"/>
      <c r="U97" s="33"/>
      <c r="V97" s="1"/>
    </row>
    <row r="98" spans="1:22" ht="21" customHeight="1">
      <c r="A98" s="1"/>
      <c r="B98" s="26">
        <v>686</v>
      </c>
      <c r="C98" s="27" t="s">
        <v>29</v>
      </c>
      <c r="D98" s="27"/>
      <c r="E98" s="27" t="s">
        <v>315</v>
      </c>
      <c r="F98" s="27" t="s">
        <v>316</v>
      </c>
      <c r="G98" s="27" t="s">
        <v>317</v>
      </c>
      <c r="H98" s="29"/>
      <c r="I98" s="27" t="s">
        <v>57</v>
      </c>
      <c r="J98" s="29" t="s">
        <v>318</v>
      </c>
      <c r="K98" s="28"/>
      <c r="L98" s="1"/>
      <c r="M98" s="1"/>
      <c r="N98" s="1"/>
      <c r="O98" s="30">
        <f>IF('Contribuições por dispositivos'!$I98&lt;&gt;"",1,0)</f>
        <v>1</v>
      </c>
      <c r="P98" s="32"/>
      <c r="Q98" s="33"/>
      <c r="R98" s="33"/>
      <c r="S98" s="33"/>
      <c r="T98" s="33"/>
      <c r="U98" s="33"/>
      <c r="V98" s="1"/>
    </row>
    <row r="99" spans="1:22" ht="21" customHeight="1">
      <c r="A99" s="1"/>
      <c r="B99" s="26">
        <v>1272</v>
      </c>
      <c r="C99" s="27" t="s">
        <v>42</v>
      </c>
      <c r="D99" s="27"/>
      <c r="E99" s="27" t="s">
        <v>315</v>
      </c>
      <c r="F99" s="27" t="s">
        <v>319</v>
      </c>
      <c r="G99" s="27" t="s">
        <v>320</v>
      </c>
      <c r="H99" s="29"/>
      <c r="I99" s="27" t="s">
        <v>21</v>
      </c>
      <c r="J99" s="29" t="s">
        <v>321</v>
      </c>
      <c r="K99" s="28"/>
      <c r="L99" s="1"/>
      <c r="M99" s="1"/>
      <c r="N99" s="1"/>
      <c r="O99" s="30">
        <f>IF('Contribuições por dispositivos'!$I99&lt;&gt;"",1,0)</f>
        <v>1</v>
      </c>
      <c r="P99" s="32"/>
      <c r="Q99" s="33"/>
      <c r="R99" s="33"/>
      <c r="S99" s="33"/>
      <c r="T99" s="33"/>
      <c r="U99" s="33"/>
      <c r="V99" s="1"/>
    </row>
    <row r="100" spans="1:22" ht="21" customHeight="1">
      <c r="A100" s="1"/>
      <c r="B100" s="26">
        <v>1362</v>
      </c>
      <c r="C100" s="27" t="s">
        <v>50</v>
      </c>
      <c r="D100" s="27"/>
      <c r="E100" s="27" t="s">
        <v>315</v>
      </c>
      <c r="F100" s="27" t="s">
        <v>322</v>
      </c>
      <c r="G100" s="27" t="s">
        <v>323</v>
      </c>
      <c r="H100" s="29"/>
      <c r="I100" s="27" t="s">
        <v>57</v>
      </c>
      <c r="J100" s="29" t="s">
        <v>324</v>
      </c>
      <c r="K100" s="28"/>
      <c r="L100" s="1"/>
      <c r="M100" s="1"/>
      <c r="N100" s="1"/>
      <c r="O100" s="30">
        <f>IF('Contribuições por dispositivos'!$I100&lt;&gt;"",1,0)</f>
        <v>1</v>
      </c>
      <c r="P100" s="32"/>
      <c r="Q100" s="33"/>
      <c r="R100" s="33"/>
      <c r="S100" s="33"/>
      <c r="T100" s="33"/>
      <c r="U100" s="33"/>
      <c r="V100" s="1"/>
    </row>
    <row r="101" spans="1:22" ht="21" customHeight="1">
      <c r="A101" s="1"/>
      <c r="B101" s="26">
        <v>1370</v>
      </c>
      <c r="C101" s="27" t="s">
        <v>59</v>
      </c>
      <c r="D101" s="27"/>
      <c r="E101" s="27" t="s">
        <v>315</v>
      </c>
      <c r="F101" s="27" t="s">
        <v>325</v>
      </c>
      <c r="G101" s="27" t="s">
        <v>326</v>
      </c>
      <c r="H101" s="29"/>
      <c r="I101" s="27" t="s">
        <v>57</v>
      </c>
      <c r="J101" s="29" t="s">
        <v>324</v>
      </c>
      <c r="K101" s="28"/>
      <c r="L101" s="1"/>
      <c r="M101" s="1"/>
      <c r="N101" s="1"/>
      <c r="O101" s="30">
        <f>IF('Contribuições por dispositivos'!$I101&lt;&gt;"",1,0)</f>
        <v>1</v>
      </c>
      <c r="P101" s="32"/>
      <c r="Q101" s="33"/>
      <c r="R101" s="33"/>
      <c r="S101" s="33"/>
      <c r="T101" s="33"/>
      <c r="U101" s="33"/>
      <c r="V101" s="1"/>
    </row>
    <row r="102" spans="1:22" ht="21" customHeight="1">
      <c r="A102" s="1"/>
      <c r="B102" s="26">
        <v>686</v>
      </c>
      <c r="C102" s="27" t="s">
        <v>29</v>
      </c>
      <c r="D102" s="27"/>
      <c r="E102" s="27" t="s">
        <v>327</v>
      </c>
      <c r="F102" s="27" t="s">
        <v>328</v>
      </c>
      <c r="G102" s="27" t="s">
        <v>329</v>
      </c>
      <c r="H102" s="29"/>
      <c r="I102" s="27" t="s">
        <v>57</v>
      </c>
      <c r="J102" s="29" t="s">
        <v>330</v>
      </c>
      <c r="K102" s="28"/>
      <c r="L102" s="1"/>
      <c r="M102" s="1"/>
      <c r="N102" s="1"/>
      <c r="O102" s="30">
        <f>IF('Contribuições por dispositivos'!$I102&lt;&gt;"",1,0)</f>
        <v>1</v>
      </c>
      <c r="P102" s="32"/>
      <c r="Q102" s="33"/>
      <c r="R102" s="33"/>
      <c r="S102" s="33"/>
      <c r="T102" s="33"/>
      <c r="U102" s="33"/>
      <c r="V102" s="1"/>
    </row>
    <row r="103" spans="1:22" ht="21" customHeight="1">
      <c r="A103" s="1"/>
      <c r="B103" s="26">
        <v>1272</v>
      </c>
      <c r="C103" s="27" t="s">
        <v>42</v>
      </c>
      <c r="D103" s="27"/>
      <c r="E103" s="27" t="s">
        <v>331</v>
      </c>
      <c r="F103" s="27" t="s">
        <v>332</v>
      </c>
      <c r="G103" s="27" t="s">
        <v>333</v>
      </c>
      <c r="H103" s="29"/>
      <c r="I103" s="27" t="s">
        <v>57</v>
      </c>
      <c r="J103" s="29" t="s">
        <v>334</v>
      </c>
      <c r="K103" s="28"/>
      <c r="L103" s="1"/>
      <c r="M103" s="1"/>
      <c r="N103" s="1"/>
      <c r="O103" s="30">
        <f>IF('Contribuições por dispositivos'!$I103&lt;&gt;"",1,0)</f>
        <v>1</v>
      </c>
      <c r="P103" s="32"/>
      <c r="Q103" s="33"/>
      <c r="R103" s="33"/>
      <c r="S103" s="33"/>
      <c r="T103" s="33"/>
      <c r="U103" s="33"/>
      <c r="V103" s="1"/>
    </row>
    <row r="104" spans="1:22" ht="21" customHeight="1">
      <c r="A104" s="1"/>
      <c r="B104" s="26">
        <v>1370</v>
      </c>
      <c r="C104" s="27" t="s">
        <v>59</v>
      </c>
      <c r="D104" s="27"/>
      <c r="E104" s="27" t="s">
        <v>331</v>
      </c>
      <c r="F104" s="27" t="s">
        <v>335</v>
      </c>
      <c r="G104" s="27" t="s">
        <v>333</v>
      </c>
      <c r="H104" s="29"/>
      <c r="I104" s="27" t="s">
        <v>57</v>
      </c>
      <c r="J104" s="29" t="s">
        <v>334</v>
      </c>
      <c r="K104" s="28"/>
      <c r="L104" s="1"/>
      <c r="M104" s="1"/>
      <c r="N104" s="1"/>
      <c r="O104" s="30">
        <f>IF('Contribuições por dispositivos'!$I104&lt;&gt;"",1,0)</f>
        <v>1</v>
      </c>
      <c r="P104" s="32"/>
      <c r="Q104" s="33"/>
      <c r="R104" s="33"/>
      <c r="S104" s="33"/>
      <c r="T104" s="33"/>
      <c r="U104" s="33"/>
      <c r="V104" s="1"/>
    </row>
    <row r="105" spans="1:22" ht="21" customHeight="1">
      <c r="A105" s="1"/>
      <c r="B105" s="26">
        <v>686</v>
      </c>
      <c r="C105" s="27" t="s">
        <v>29</v>
      </c>
      <c r="D105" s="27"/>
      <c r="E105" s="27" t="s">
        <v>336</v>
      </c>
      <c r="F105" s="27" t="s">
        <v>337</v>
      </c>
      <c r="G105" s="27" t="s">
        <v>338</v>
      </c>
      <c r="H105" s="29"/>
      <c r="I105" s="27" t="s">
        <v>57</v>
      </c>
      <c r="J105" s="29" t="s">
        <v>339</v>
      </c>
      <c r="K105" s="28"/>
      <c r="L105" s="1"/>
      <c r="M105" s="1"/>
      <c r="N105" s="1"/>
      <c r="O105" s="30">
        <f>IF('Contribuições por dispositivos'!$I105&lt;&gt;"",1,0)</f>
        <v>1</v>
      </c>
      <c r="P105" s="32"/>
      <c r="Q105" s="33"/>
      <c r="R105" s="33"/>
      <c r="S105" s="33"/>
      <c r="T105" s="33"/>
      <c r="U105" s="33"/>
      <c r="V105" s="1"/>
    </row>
    <row r="106" spans="1:22" ht="21" customHeight="1">
      <c r="A106" s="1"/>
      <c r="B106" s="26">
        <v>686</v>
      </c>
      <c r="C106" s="27" t="s">
        <v>29</v>
      </c>
      <c r="D106" s="27"/>
      <c r="E106" s="27" t="s">
        <v>340</v>
      </c>
      <c r="F106" s="27" t="s">
        <v>341</v>
      </c>
      <c r="G106" s="27" t="s">
        <v>342</v>
      </c>
      <c r="H106" s="29"/>
      <c r="I106" s="27" t="s">
        <v>57</v>
      </c>
      <c r="J106" s="29" t="s">
        <v>343</v>
      </c>
      <c r="K106" s="28"/>
      <c r="L106" s="1"/>
      <c r="M106" s="1"/>
      <c r="N106" s="1"/>
      <c r="O106" s="30">
        <f>IF('Contribuições por dispositivos'!$I106&lt;&gt;"",1,0)</f>
        <v>1</v>
      </c>
      <c r="P106" s="32"/>
      <c r="Q106" s="33"/>
      <c r="R106" s="33"/>
      <c r="S106" s="33"/>
      <c r="T106" s="33"/>
      <c r="U106" s="33"/>
      <c r="V106" s="1"/>
    </row>
    <row r="107" spans="1:22" ht="21" customHeight="1">
      <c r="A107" s="1"/>
      <c r="B107" s="26">
        <v>686</v>
      </c>
      <c r="C107" s="27" t="s">
        <v>29</v>
      </c>
      <c r="D107" s="27"/>
      <c r="E107" s="27" t="s">
        <v>344</v>
      </c>
      <c r="F107" s="27" t="s">
        <v>345</v>
      </c>
      <c r="G107" s="27" t="s">
        <v>346</v>
      </c>
      <c r="H107" s="29"/>
      <c r="I107" s="27" t="s">
        <v>57</v>
      </c>
      <c r="J107" s="29" t="s">
        <v>347</v>
      </c>
      <c r="K107" s="28"/>
      <c r="L107" s="1"/>
      <c r="M107" s="1"/>
      <c r="N107" s="1"/>
      <c r="O107" s="30">
        <f>IF('Contribuições por dispositivos'!$I107&lt;&gt;"",1,0)</f>
        <v>1</v>
      </c>
      <c r="P107" s="32"/>
      <c r="Q107" s="33"/>
      <c r="R107" s="33"/>
      <c r="S107" s="33"/>
      <c r="T107" s="33"/>
      <c r="U107" s="33"/>
      <c r="V107" s="1"/>
    </row>
    <row r="108" spans="1:22" ht="21" customHeight="1">
      <c r="A108" s="1"/>
      <c r="B108" s="26">
        <v>686</v>
      </c>
      <c r="C108" s="27" t="s">
        <v>29</v>
      </c>
      <c r="D108" s="27"/>
      <c r="E108" s="27" t="s">
        <v>348</v>
      </c>
      <c r="F108" s="27" t="s">
        <v>349</v>
      </c>
      <c r="G108" s="27" t="s">
        <v>350</v>
      </c>
      <c r="H108" s="29"/>
      <c r="I108" s="27" t="s">
        <v>57</v>
      </c>
      <c r="J108" s="29" t="s">
        <v>351</v>
      </c>
      <c r="K108" s="28"/>
      <c r="L108" s="1"/>
      <c r="M108" s="1"/>
      <c r="N108" s="1"/>
      <c r="O108" s="30">
        <f>IF('Contribuições por dispositivos'!$I108&lt;&gt;"",1,0)</f>
        <v>1</v>
      </c>
      <c r="P108" s="32"/>
      <c r="Q108" s="33"/>
      <c r="R108" s="33"/>
      <c r="S108" s="33"/>
      <c r="T108" s="33"/>
      <c r="U108" s="33"/>
      <c r="V108" s="1"/>
    </row>
    <row r="109" spans="1:22" ht="21" customHeight="1">
      <c r="A109" s="1"/>
      <c r="B109" s="26">
        <v>686</v>
      </c>
      <c r="C109" s="27" t="s">
        <v>29</v>
      </c>
      <c r="D109" s="27"/>
      <c r="E109" s="27" t="s">
        <v>352</v>
      </c>
      <c r="F109" s="27" t="s">
        <v>353</v>
      </c>
      <c r="G109" s="27" t="s">
        <v>354</v>
      </c>
      <c r="H109" s="29"/>
      <c r="I109" s="27" t="s">
        <v>21</v>
      </c>
      <c r="J109" s="29" t="s">
        <v>355</v>
      </c>
      <c r="K109" s="28"/>
      <c r="L109" s="1"/>
      <c r="M109" s="1"/>
      <c r="N109" s="1"/>
      <c r="O109" s="30">
        <f>IF('Contribuições por dispositivos'!$I109&lt;&gt;"",1,0)</f>
        <v>1</v>
      </c>
      <c r="P109" s="32"/>
      <c r="Q109" s="33"/>
      <c r="R109" s="33"/>
      <c r="S109" s="33"/>
      <c r="T109" s="33"/>
      <c r="U109" s="33"/>
      <c r="V109" s="1"/>
    </row>
    <row r="110" spans="1:22" ht="21" customHeight="1">
      <c r="A110" s="1"/>
      <c r="B110" s="26">
        <v>686</v>
      </c>
      <c r="C110" s="27" t="s">
        <v>29</v>
      </c>
      <c r="D110" s="27"/>
      <c r="E110" s="27" t="s">
        <v>356</v>
      </c>
      <c r="F110" s="27" t="s">
        <v>357</v>
      </c>
      <c r="G110" s="27" t="s">
        <v>358</v>
      </c>
      <c r="H110" s="29"/>
      <c r="I110" s="27" t="s">
        <v>57</v>
      </c>
      <c r="J110" s="29" t="s">
        <v>359</v>
      </c>
      <c r="K110" s="28"/>
      <c r="L110" s="1"/>
      <c r="M110" s="1"/>
      <c r="N110" s="1"/>
      <c r="O110" s="30">
        <f>IF('Contribuições por dispositivos'!$I110&lt;&gt;"",1,0)</f>
        <v>1</v>
      </c>
      <c r="P110" s="32"/>
      <c r="Q110" s="33"/>
      <c r="R110" s="33"/>
      <c r="S110" s="33"/>
      <c r="T110" s="33"/>
      <c r="U110" s="33"/>
      <c r="V110" s="1"/>
    </row>
    <row r="111" spans="1:22" ht="21" customHeight="1">
      <c r="A111" s="1"/>
      <c r="B111" s="26">
        <v>686</v>
      </c>
      <c r="C111" s="27" t="s">
        <v>29</v>
      </c>
      <c r="D111" s="27"/>
      <c r="E111" s="27" t="s">
        <v>360</v>
      </c>
      <c r="F111" s="27" t="s">
        <v>361</v>
      </c>
      <c r="G111" s="27" t="s">
        <v>362</v>
      </c>
      <c r="H111" s="29"/>
      <c r="I111" s="27" t="s">
        <v>21</v>
      </c>
      <c r="J111" s="29" t="s">
        <v>363</v>
      </c>
      <c r="K111" s="28"/>
      <c r="L111" s="1"/>
      <c r="M111" s="1"/>
      <c r="N111" s="1"/>
      <c r="O111" s="30">
        <f>IF('Contribuições por dispositivos'!$I111&lt;&gt;"",1,0)</f>
        <v>1</v>
      </c>
      <c r="P111" s="32"/>
      <c r="Q111" s="33"/>
      <c r="R111" s="33"/>
      <c r="S111" s="33"/>
      <c r="T111" s="33"/>
      <c r="U111" s="33"/>
      <c r="V111" s="1"/>
    </row>
    <row r="112" spans="1:22" ht="21" customHeight="1">
      <c r="A112" s="1"/>
      <c r="B112" s="26">
        <v>686</v>
      </c>
      <c r="C112" s="27" t="s">
        <v>29</v>
      </c>
      <c r="D112" s="27"/>
      <c r="E112" s="27" t="s">
        <v>364</v>
      </c>
      <c r="F112" s="27" t="s">
        <v>365</v>
      </c>
      <c r="G112" s="27" t="s">
        <v>366</v>
      </c>
      <c r="H112" s="29"/>
      <c r="I112" s="27" t="s">
        <v>57</v>
      </c>
      <c r="J112" s="29" t="s">
        <v>367</v>
      </c>
      <c r="K112" s="28"/>
      <c r="L112" s="1"/>
      <c r="M112" s="1"/>
      <c r="N112" s="1"/>
      <c r="O112" s="30">
        <f>IF('Contribuições por dispositivos'!$I112&lt;&gt;"",1,0)</f>
        <v>1</v>
      </c>
      <c r="P112" s="32"/>
      <c r="Q112" s="33"/>
      <c r="R112" s="33"/>
      <c r="S112" s="33"/>
      <c r="T112" s="33"/>
      <c r="U112" s="33"/>
      <c r="V112" s="1"/>
    </row>
    <row r="113" spans="1:22" ht="21" customHeight="1">
      <c r="A113" s="1"/>
      <c r="B113" s="26">
        <v>1371</v>
      </c>
      <c r="C113" s="27" t="s">
        <v>29</v>
      </c>
      <c r="D113" s="27"/>
      <c r="E113" s="27" t="s">
        <v>364</v>
      </c>
      <c r="F113" s="27" t="s">
        <v>368</v>
      </c>
      <c r="G113" s="27" t="s">
        <v>369</v>
      </c>
      <c r="H113" s="29"/>
      <c r="I113" s="27" t="s">
        <v>57</v>
      </c>
      <c r="J113" s="29" t="s">
        <v>370</v>
      </c>
      <c r="K113" s="28"/>
      <c r="L113" s="1"/>
      <c r="M113" s="1"/>
      <c r="N113" s="1"/>
      <c r="O113" s="30">
        <f>IF('Contribuições por dispositivos'!$I113&lt;&gt;"",1,0)</f>
        <v>1</v>
      </c>
      <c r="P113" s="32"/>
      <c r="Q113" s="33"/>
      <c r="R113" s="33"/>
      <c r="S113" s="33"/>
      <c r="T113" s="33"/>
      <c r="U113" s="33"/>
      <c r="V113" s="1"/>
    </row>
    <row r="114" spans="1:22" ht="21" customHeight="1">
      <c r="A114" s="1"/>
      <c r="B114" s="26">
        <v>686</v>
      </c>
      <c r="C114" s="27" t="s">
        <v>29</v>
      </c>
      <c r="D114" s="27"/>
      <c r="E114" s="27" t="s">
        <v>371</v>
      </c>
      <c r="F114" s="27" t="s">
        <v>372</v>
      </c>
      <c r="G114" s="27" t="s">
        <v>373</v>
      </c>
      <c r="H114" s="29"/>
      <c r="I114" s="27" t="s">
        <v>57</v>
      </c>
      <c r="J114" s="29" t="s">
        <v>374</v>
      </c>
      <c r="K114" s="28"/>
      <c r="L114" s="1"/>
      <c r="M114" s="1"/>
      <c r="N114" s="1"/>
      <c r="O114" s="30">
        <f>IF('Contribuições por dispositivos'!$I114&lt;&gt;"",1,0)</f>
        <v>1</v>
      </c>
      <c r="P114" s="32"/>
      <c r="Q114" s="33"/>
      <c r="R114" s="33"/>
      <c r="S114" s="33"/>
      <c r="T114" s="33"/>
      <c r="U114" s="33"/>
      <c r="V114" s="1"/>
    </row>
    <row r="115" spans="1:22" ht="21" customHeight="1">
      <c r="A115" s="1"/>
      <c r="B115" s="26">
        <v>1373</v>
      </c>
      <c r="C115" s="27" t="s">
        <v>62</v>
      </c>
      <c r="D115" s="27"/>
      <c r="E115" s="27" t="s">
        <v>371</v>
      </c>
      <c r="F115" s="27" t="s">
        <v>375</v>
      </c>
      <c r="G115" s="27" t="s">
        <v>376</v>
      </c>
      <c r="H115" s="29"/>
      <c r="I115" s="27" t="s">
        <v>57</v>
      </c>
      <c r="J115" s="29" t="s">
        <v>377</v>
      </c>
      <c r="K115" s="28"/>
      <c r="L115" s="1"/>
      <c r="M115" s="1"/>
      <c r="N115" s="1"/>
      <c r="O115" s="30">
        <f>IF('Contribuições por dispositivos'!$I115&lt;&gt;"",1,0)</f>
        <v>1</v>
      </c>
      <c r="P115" s="32"/>
      <c r="Q115" s="33"/>
      <c r="R115" s="33"/>
      <c r="S115" s="33"/>
      <c r="T115" s="33"/>
      <c r="U115" s="33"/>
      <c r="V115" s="1"/>
    </row>
    <row r="116" spans="1:22" ht="21" customHeight="1">
      <c r="A116" s="1"/>
      <c r="B116" s="26">
        <v>686</v>
      </c>
      <c r="C116" s="27" t="s">
        <v>29</v>
      </c>
      <c r="D116" s="27"/>
      <c r="E116" s="27" t="s">
        <v>378</v>
      </c>
      <c r="F116" s="27" t="s">
        <v>379</v>
      </c>
      <c r="G116" s="27" t="s">
        <v>380</v>
      </c>
      <c r="H116" s="29"/>
      <c r="I116" s="27" t="s">
        <v>21</v>
      </c>
      <c r="J116" s="29" t="s">
        <v>162</v>
      </c>
      <c r="K116" s="28"/>
      <c r="L116" s="1"/>
      <c r="M116" s="1"/>
      <c r="N116" s="1"/>
      <c r="O116" s="30">
        <f>IF('Contribuições por dispositivos'!$I116&lt;&gt;"",1,0)</f>
        <v>1</v>
      </c>
      <c r="P116" s="32"/>
      <c r="Q116" s="33"/>
      <c r="R116" s="33"/>
      <c r="S116" s="33"/>
      <c r="T116" s="33"/>
      <c r="U116" s="33"/>
      <c r="V116" s="1"/>
    </row>
    <row r="117" spans="1:22" ht="21" customHeight="1">
      <c r="A117" s="1"/>
      <c r="B117" s="26">
        <v>686</v>
      </c>
      <c r="C117" s="27" t="s">
        <v>29</v>
      </c>
      <c r="D117" s="27"/>
      <c r="E117" s="27" t="s">
        <v>381</v>
      </c>
      <c r="F117" s="27" t="s">
        <v>382</v>
      </c>
      <c r="G117" s="27" t="s">
        <v>383</v>
      </c>
      <c r="H117" s="29"/>
      <c r="I117" s="27" t="s">
        <v>21</v>
      </c>
      <c r="J117" s="29" t="s">
        <v>384</v>
      </c>
      <c r="K117" s="28"/>
      <c r="L117" s="1"/>
      <c r="M117" s="1"/>
      <c r="N117" s="1"/>
      <c r="O117" s="30">
        <f>IF('Contribuições por dispositivos'!$I117&lt;&gt;"",1,0)</f>
        <v>1</v>
      </c>
      <c r="P117" s="32"/>
      <c r="Q117" s="33"/>
      <c r="R117" s="33"/>
      <c r="S117" s="33"/>
      <c r="T117" s="33"/>
      <c r="U117" s="33"/>
      <c r="V117" s="1"/>
    </row>
    <row r="118" spans="1:22" ht="21" customHeight="1">
      <c r="A118" s="1"/>
      <c r="B118" s="26">
        <v>1373</v>
      </c>
      <c r="C118" s="27" t="s">
        <v>62</v>
      </c>
      <c r="D118" s="27"/>
      <c r="E118" s="27" t="s">
        <v>381</v>
      </c>
      <c r="F118" s="27" t="s">
        <v>385</v>
      </c>
      <c r="G118" s="27" t="s">
        <v>386</v>
      </c>
      <c r="H118" s="29"/>
      <c r="I118" s="27" t="s">
        <v>57</v>
      </c>
      <c r="J118" s="29" t="s">
        <v>387</v>
      </c>
      <c r="K118" s="28"/>
      <c r="L118" s="1"/>
      <c r="M118" s="1"/>
      <c r="N118" s="1"/>
      <c r="O118" s="30">
        <f>IF('Contribuições por dispositivos'!$I118&lt;&gt;"",1,0)</f>
        <v>1</v>
      </c>
      <c r="P118" s="32"/>
      <c r="Q118" s="33"/>
      <c r="R118" s="33"/>
      <c r="S118" s="33"/>
      <c r="T118" s="33"/>
      <c r="U118" s="33"/>
      <c r="V118" s="1"/>
    </row>
    <row r="119" spans="1:22" ht="21" customHeight="1">
      <c r="A119" s="1"/>
      <c r="B119" s="26">
        <v>686</v>
      </c>
      <c r="C119" s="27" t="s">
        <v>29</v>
      </c>
      <c r="D119" s="27"/>
      <c r="E119" s="27" t="s">
        <v>388</v>
      </c>
      <c r="F119" s="27" t="s">
        <v>389</v>
      </c>
      <c r="G119" s="27" t="s">
        <v>389</v>
      </c>
      <c r="H119" s="29"/>
      <c r="I119" s="27" t="s">
        <v>57</v>
      </c>
      <c r="J119" s="29" t="s">
        <v>390</v>
      </c>
      <c r="K119" s="28"/>
      <c r="L119" s="1"/>
      <c r="M119" s="1"/>
      <c r="N119" s="1"/>
      <c r="O119" s="30">
        <f>IF('Contribuições por dispositivos'!$I119&lt;&gt;"",1,0)</f>
        <v>1</v>
      </c>
      <c r="P119" s="32"/>
      <c r="Q119" s="33"/>
      <c r="R119" s="33"/>
      <c r="S119" s="33"/>
      <c r="T119" s="33"/>
      <c r="U119" s="33"/>
      <c r="V119" s="1"/>
    </row>
    <row r="120" spans="1:22" ht="21" customHeight="1">
      <c r="A120" s="1"/>
      <c r="B120" s="26">
        <v>686</v>
      </c>
      <c r="C120" s="27" t="s">
        <v>29</v>
      </c>
      <c r="D120" s="27"/>
      <c r="E120" s="27" t="s">
        <v>391</v>
      </c>
      <c r="F120" s="27" t="s">
        <v>392</v>
      </c>
      <c r="G120" s="27" t="s">
        <v>393</v>
      </c>
      <c r="H120" s="29"/>
      <c r="I120" s="27" t="s">
        <v>21</v>
      </c>
      <c r="J120" s="29" t="s">
        <v>394</v>
      </c>
      <c r="K120" s="28"/>
      <c r="L120" s="1"/>
      <c r="M120" s="1"/>
      <c r="N120" s="1"/>
      <c r="O120" s="30">
        <f>IF('Contribuições por dispositivos'!$I120&lt;&gt;"",1,0)</f>
        <v>1</v>
      </c>
      <c r="P120" s="32"/>
      <c r="Q120" s="33"/>
      <c r="R120" s="33"/>
      <c r="S120" s="33"/>
      <c r="T120" s="33"/>
      <c r="U120" s="33"/>
      <c r="V120" s="1"/>
    </row>
    <row r="121" spans="1:22" ht="21" customHeight="1">
      <c r="A121" s="1"/>
      <c r="B121" s="26">
        <v>686</v>
      </c>
      <c r="C121" s="27" t="s">
        <v>29</v>
      </c>
      <c r="D121" s="27"/>
      <c r="E121" s="27" t="s">
        <v>395</v>
      </c>
      <c r="F121" s="27" t="s">
        <v>396</v>
      </c>
      <c r="G121" s="27" t="s">
        <v>397</v>
      </c>
      <c r="H121" s="29"/>
      <c r="I121" s="27" t="s">
        <v>57</v>
      </c>
      <c r="J121" s="29" t="s">
        <v>398</v>
      </c>
      <c r="K121" s="28"/>
      <c r="L121" s="1"/>
      <c r="M121" s="1"/>
      <c r="N121" s="1"/>
      <c r="O121" s="30">
        <f>IF('Contribuições por dispositivos'!$I121&lt;&gt;"",1,0)</f>
        <v>1</v>
      </c>
      <c r="P121" s="32"/>
      <c r="Q121" s="33"/>
      <c r="R121" s="33"/>
      <c r="S121" s="33"/>
      <c r="T121" s="33"/>
      <c r="U121" s="33"/>
      <c r="V121" s="1"/>
    </row>
    <row r="122" spans="1:22" ht="21" customHeight="1">
      <c r="A122" s="1"/>
      <c r="B122" s="26">
        <v>686</v>
      </c>
      <c r="C122" s="27" t="s">
        <v>29</v>
      </c>
      <c r="D122" s="27"/>
      <c r="E122" s="27" t="s">
        <v>399</v>
      </c>
      <c r="F122" s="27" t="s">
        <v>400</v>
      </c>
      <c r="G122" s="27" t="s">
        <v>401</v>
      </c>
      <c r="H122" s="29"/>
      <c r="I122" s="27" t="s">
        <v>21</v>
      </c>
      <c r="J122" s="29" t="s">
        <v>402</v>
      </c>
      <c r="K122" s="28"/>
      <c r="L122" s="1"/>
      <c r="M122" s="1"/>
      <c r="N122" s="1"/>
      <c r="O122" s="30">
        <f>IF('Contribuições por dispositivos'!$I122&lt;&gt;"",1,0)</f>
        <v>1</v>
      </c>
      <c r="P122" s="32"/>
      <c r="Q122" s="33"/>
      <c r="R122" s="33"/>
      <c r="S122" s="33"/>
      <c r="T122" s="33"/>
      <c r="U122" s="33"/>
      <c r="V122" s="1"/>
    </row>
    <row r="123" spans="1:22" ht="21" customHeight="1">
      <c r="A123" s="1"/>
      <c r="B123" s="26">
        <v>686</v>
      </c>
      <c r="C123" s="27" t="s">
        <v>29</v>
      </c>
      <c r="D123" s="27"/>
      <c r="E123" s="27" t="s">
        <v>403</v>
      </c>
      <c r="F123" s="27" t="s">
        <v>404</v>
      </c>
      <c r="G123" s="27" t="s">
        <v>405</v>
      </c>
      <c r="H123" s="29"/>
      <c r="I123" s="27" t="s">
        <v>21</v>
      </c>
      <c r="J123" s="29" t="s">
        <v>406</v>
      </c>
      <c r="K123" s="28"/>
      <c r="L123" s="1"/>
      <c r="M123" s="1"/>
      <c r="N123" s="1"/>
      <c r="O123" s="30">
        <f>IF('Contribuições por dispositivos'!$I123&lt;&gt;"",1,0)</f>
        <v>1</v>
      </c>
      <c r="P123" s="32"/>
      <c r="Q123" s="33"/>
      <c r="R123" s="33"/>
      <c r="S123" s="33"/>
      <c r="T123" s="33"/>
      <c r="U123" s="33"/>
      <c r="V123" s="1"/>
    </row>
    <row r="124" spans="1:22" ht="21" customHeight="1">
      <c r="A124" s="1"/>
      <c r="B124" s="26">
        <v>1373</v>
      </c>
      <c r="C124" s="27" t="s">
        <v>62</v>
      </c>
      <c r="D124" s="27"/>
      <c r="E124" s="27" t="s">
        <v>403</v>
      </c>
      <c r="F124" s="27" t="s">
        <v>407</v>
      </c>
      <c r="G124" s="27" t="s">
        <v>408</v>
      </c>
      <c r="H124" s="29"/>
      <c r="I124" s="27" t="s">
        <v>57</v>
      </c>
      <c r="J124" s="29" t="s">
        <v>409</v>
      </c>
      <c r="K124" s="28"/>
      <c r="L124" s="1"/>
      <c r="M124" s="1"/>
      <c r="N124" s="1"/>
      <c r="O124" s="30">
        <f>IF('Contribuições por dispositivos'!$I124&lt;&gt;"",1,0)</f>
        <v>1</v>
      </c>
      <c r="P124" s="32"/>
      <c r="Q124" s="33"/>
      <c r="R124" s="33"/>
      <c r="S124" s="33"/>
      <c r="T124" s="33"/>
      <c r="U124" s="33"/>
      <c r="V124" s="1"/>
    </row>
    <row r="125" spans="1:22" ht="21" customHeight="1">
      <c r="A125" s="1"/>
      <c r="B125" s="26">
        <v>686</v>
      </c>
      <c r="C125" s="27" t="s">
        <v>29</v>
      </c>
      <c r="D125" s="27"/>
      <c r="E125" s="27" t="s">
        <v>410</v>
      </c>
      <c r="F125" s="27" t="s">
        <v>411</v>
      </c>
      <c r="G125" s="27" t="s">
        <v>412</v>
      </c>
      <c r="H125" s="29"/>
      <c r="I125" s="27" t="s">
        <v>57</v>
      </c>
      <c r="J125" s="29" t="s">
        <v>413</v>
      </c>
      <c r="K125" s="28"/>
      <c r="L125" s="1"/>
      <c r="M125" s="1"/>
      <c r="N125" s="1"/>
      <c r="O125" s="30">
        <f>IF('Contribuições por dispositivos'!$I125&lt;&gt;"",1,0)</f>
        <v>1</v>
      </c>
      <c r="P125" s="32"/>
      <c r="Q125" s="33"/>
      <c r="R125" s="33"/>
      <c r="S125" s="33"/>
      <c r="T125" s="33"/>
      <c r="U125" s="33"/>
      <c r="V125" s="1"/>
    </row>
    <row r="126" spans="1:22" ht="21" customHeight="1">
      <c r="A126" s="1"/>
      <c r="B126" s="26">
        <v>686</v>
      </c>
      <c r="C126" s="27" t="s">
        <v>29</v>
      </c>
      <c r="D126" s="27"/>
      <c r="E126" s="27" t="s">
        <v>414</v>
      </c>
      <c r="F126" s="27" t="s">
        <v>415</v>
      </c>
      <c r="G126" s="27" t="s">
        <v>416</v>
      </c>
      <c r="H126" s="29"/>
      <c r="I126" s="27" t="s">
        <v>57</v>
      </c>
      <c r="J126" s="29" t="s">
        <v>398</v>
      </c>
      <c r="K126" s="28"/>
      <c r="L126" s="1"/>
      <c r="M126" s="1"/>
      <c r="N126" s="1"/>
      <c r="O126" s="30">
        <f>IF('Contribuições por dispositivos'!$I126&lt;&gt;"",1,0)</f>
        <v>1</v>
      </c>
      <c r="P126" s="32"/>
      <c r="Q126" s="33"/>
      <c r="R126" s="33"/>
      <c r="S126" s="33"/>
      <c r="T126" s="33"/>
      <c r="U126" s="33"/>
      <c r="V126" s="1"/>
    </row>
    <row r="127" spans="1:22" ht="21" customHeight="1">
      <c r="A127" s="1"/>
      <c r="B127" s="26">
        <v>1362</v>
      </c>
      <c r="C127" s="27" t="s">
        <v>50</v>
      </c>
      <c r="D127" s="27"/>
      <c r="E127" s="27" t="s">
        <v>414</v>
      </c>
      <c r="F127" s="27" t="s">
        <v>417</v>
      </c>
      <c r="G127" s="27" t="s">
        <v>418</v>
      </c>
      <c r="H127" s="29"/>
      <c r="I127" s="27" t="s">
        <v>790</v>
      </c>
      <c r="J127" s="29" t="s">
        <v>419</v>
      </c>
      <c r="K127" s="28"/>
      <c r="L127" s="1"/>
      <c r="M127" s="1"/>
      <c r="N127" s="1"/>
      <c r="O127" s="30">
        <f>IF('Contribuições por dispositivos'!$I127&lt;&gt;"",1,0)</f>
        <v>1</v>
      </c>
      <c r="P127" s="32"/>
      <c r="Q127" s="33"/>
      <c r="R127" s="33"/>
      <c r="S127" s="33"/>
      <c r="T127" s="33"/>
      <c r="U127" s="33"/>
      <c r="V127" s="1"/>
    </row>
    <row r="128" spans="1:22" ht="21" customHeight="1">
      <c r="A128" s="1"/>
      <c r="B128" s="34"/>
      <c r="C128" s="34"/>
      <c r="D128" s="1"/>
      <c r="E128" s="1"/>
      <c r="F128" s="35"/>
      <c r="G128" s="35"/>
      <c r="H128" s="1"/>
      <c r="I128" s="27"/>
      <c r="J128" s="1"/>
      <c r="L128" s="1"/>
      <c r="M128" s="1"/>
      <c r="N128" s="1"/>
      <c r="O128" s="1"/>
      <c r="P128" s="32"/>
      <c r="Q128" s="33"/>
      <c r="R128" s="33"/>
      <c r="S128" s="33"/>
      <c r="T128" s="33"/>
      <c r="U128" s="33"/>
      <c r="V128" s="1"/>
    </row>
  </sheetData>
  <customSheetViews>
    <customSheetView guid="{116DAE08-98A4-406E-800E-FA4370AC3337}" filter="1" showAutoFilter="1">
      <pageMargins left="0.511811024" right="0.511811024" top="0.78740157499999996" bottom="0.78740157499999996" header="0.31496062000000002" footer="0.31496062000000002"/>
      <autoFilter ref="B4:K127" xr:uid="{3B8CCEF9-C746-4B24-9F53-99CFE25AFFB9}"/>
    </customSheetView>
  </customSheetViews>
  <dataValidations count="1">
    <dataValidation type="list" allowBlank="1" showErrorMessage="1" sqref="I5:I128" xr:uid="{00000000-0002-0000-0000-000000000000}">
      <formula1>"Aceita (Total ou Parcialmente),Não Aceita,Inválida (Fora do escopo,sem clareza,dúvidas)"</formula1>
    </dataValidation>
  </dataValidations>
  <printOptions horizontalCentered="1"/>
  <pageMargins left="0.5" right="0.5" top="1.35" bottom="0.75" header="0" footer="0"/>
  <pageSetup paperSize="9" fitToHeight="0" orientation="portrait"/>
  <headerFooter>
    <oddHeader>&amp;C04-049Vacation Items CHECKLIST</oddHeader>
    <oddFooter>&amp;C04+000Page &amp;P of</oddFooter>
  </headerFooter>
  <drawing r:id="rId1"/>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R225"/>
  <sheetViews>
    <sheetView showGridLines="0" workbookViewId="0"/>
  </sheetViews>
  <sheetFormatPr defaultColWidth="14.375" defaultRowHeight="15" customHeight="1"/>
  <cols>
    <col min="1" max="1" width="18.25" customWidth="1"/>
    <col min="2" max="2" width="20.75" customWidth="1"/>
    <col min="3" max="4" width="24.75" customWidth="1"/>
    <col min="5" max="16" width="20.75" customWidth="1"/>
    <col min="17" max="17" width="48.25" customWidth="1"/>
    <col min="18" max="18" width="20.375" customWidth="1"/>
    <col min="19" max="148" width="20.75" customWidth="1"/>
  </cols>
  <sheetData>
    <row r="1" spans="1:148" ht="122.25" customHeight="1">
      <c r="A1" s="36"/>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c r="BW1" s="36"/>
      <c r="BX1" s="36"/>
      <c r="BY1" s="36"/>
      <c r="BZ1" s="36"/>
      <c r="CA1" s="36"/>
      <c r="CB1" s="36"/>
      <c r="CC1" s="36"/>
      <c r="CD1" s="36"/>
      <c r="CE1" s="36"/>
      <c r="CF1" s="36"/>
      <c r="CG1" s="36"/>
      <c r="CH1" s="36"/>
      <c r="CI1" s="36"/>
      <c r="CJ1" s="36"/>
      <c r="CK1" s="36"/>
      <c r="CL1" s="36"/>
      <c r="CM1" s="36"/>
      <c r="CN1" s="36"/>
      <c r="CO1" s="36"/>
      <c r="CP1" s="36"/>
      <c r="CQ1" s="36"/>
      <c r="CR1" s="36"/>
      <c r="CS1" s="36"/>
      <c r="CT1" s="36"/>
      <c r="CU1" s="36"/>
      <c r="CV1" s="36"/>
      <c r="CW1" s="36"/>
      <c r="CX1" s="36"/>
      <c r="CY1" s="36"/>
      <c r="CZ1" s="36"/>
      <c r="DA1" s="36"/>
      <c r="DB1" s="36"/>
      <c r="DC1" s="36"/>
      <c r="DD1" s="36"/>
      <c r="DE1" s="36"/>
      <c r="DF1" s="36"/>
      <c r="DG1" s="36"/>
      <c r="DH1" s="36"/>
      <c r="DI1" s="36"/>
      <c r="DJ1" s="36"/>
      <c r="DK1" s="36"/>
      <c r="DL1" s="36"/>
      <c r="DM1" s="36"/>
      <c r="DN1" s="36"/>
      <c r="DO1" s="36"/>
      <c r="DP1" s="36"/>
      <c r="DQ1" s="36"/>
      <c r="DR1" s="36"/>
      <c r="DS1" s="36"/>
      <c r="DT1" s="36"/>
      <c r="DU1" s="36"/>
      <c r="DV1" s="36"/>
      <c r="DW1" s="36"/>
      <c r="DX1" s="36"/>
      <c r="DY1" s="36"/>
      <c r="DZ1" s="36"/>
      <c r="EA1" s="36"/>
      <c r="EB1" s="36"/>
      <c r="EC1" s="36"/>
      <c r="ED1" s="36"/>
      <c r="EE1" s="36"/>
      <c r="EF1" s="36"/>
      <c r="EG1" s="36"/>
      <c r="EH1" s="36"/>
      <c r="EI1" s="36"/>
      <c r="EJ1" s="36"/>
      <c r="EK1" s="36"/>
      <c r="EL1" s="36"/>
      <c r="EM1" s="36"/>
      <c r="EN1" s="36"/>
      <c r="EO1" s="36"/>
      <c r="EP1" s="36"/>
      <c r="EQ1" s="36"/>
      <c r="ER1" s="36"/>
    </row>
    <row r="2" spans="1:148" ht="82.5" customHeight="1">
      <c r="A2" s="37" t="s">
        <v>420</v>
      </c>
      <c r="B2" s="38" t="s">
        <v>421</v>
      </c>
      <c r="C2" s="38" t="s">
        <v>422</v>
      </c>
      <c r="D2" s="38" t="s">
        <v>423</v>
      </c>
      <c r="E2" s="38" t="s">
        <v>424</v>
      </c>
      <c r="F2" s="38" t="s">
        <v>425</v>
      </c>
      <c r="G2" s="38" t="s">
        <v>426</v>
      </c>
      <c r="H2" s="38" t="s">
        <v>427</v>
      </c>
      <c r="I2" s="38" t="s">
        <v>428</v>
      </c>
      <c r="J2" s="38" t="s">
        <v>429</v>
      </c>
      <c r="K2" s="38" t="s">
        <v>430</v>
      </c>
      <c r="L2" s="38" t="s">
        <v>431</v>
      </c>
      <c r="M2" s="38" t="s">
        <v>432</v>
      </c>
      <c r="N2" s="38" t="s">
        <v>433</v>
      </c>
      <c r="O2" s="38" t="s">
        <v>434</v>
      </c>
      <c r="P2" s="38" t="s">
        <v>435</v>
      </c>
      <c r="Q2" s="38" t="s">
        <v>436</v>
      </c>
      <c r="R2" s="38" t="s">
        <v>437</v>
      </c>
      <c r="S2" s="38" t="s">
        <v>438</v>
      </c>
      <c r="T2" s="38" t="s">
        <v>439</v>
      </c>
      <c r="U2" s="38" t="s">
        <v>440</v>
      </c>
      <c r="V2" s="38" t="s">
        <v>441</v>
      </c>
      <c r="W2" s="38" t="s">
        <v>442</v>
      </c>
      <c r="X2" s="38" t="s">
        <v>443</v>
      </c>
      <c r="Y2" s="38" t="s">
        <v>444</v>
      </c>
      <c r="Z2" s="38" t="s">
        <v>445</v>
      </c>
      <c r="AA2" s="38" t="s">
        <v>446</v>
      </c>
      <c r="AB2" s="38" t="s">
        <v>447</v>
      </c>
      <c r="AC2" s="38" t="s">
        <v>448</v>
      </c>
      <c r="AD2" s="38" t="s">
        <v>449</v>
      </c>
      <c r="AE2" s="38" t="s">
        <v>450</v>
      </c>
      <c r="AF2" s="38" t="s">
        <v>451</v>
      </c>
      <c r="AG2" s="38" t="s">
        <v>452</v>
      </c>
      <c r="AH2" s="38" t="s">
        <v>453</v>
      </c>
      <c r="AI2" s="38" t="s">
        <v>454</v>
      </c>
      <c r="AJ2" s="38" t="s">
        <v>455</v>
      </c>
      <c r="AK2" s="38" t="s">
        <v>456</v>
      </c>
      <c r="AL2" s="38" t="s">
        <v>457</v>
      </c>
      <c r="AM2" s="38" t="s">
        <v>458</v>
      </c>
      <c r="AN2" s="38" t="s">
        <v>459</v>
      </c>
      <c r="AO2" s="38" t="s">
        <v>460</v>
      </c>
      <c r="AP2" s="38" t="s">
        <v>461</v>
      </c>
      <c r="AQ2" s="38" t="s">
        <v>462</v>
      </c>
      <c r="AR2" s="38" t="s">
        <v>463</v>
      </c>
      <c r="AS2" s="38" t="s">
        <v>464</v>
      </c>
      <c r="AT2" s="38" t="s">
        <v>465</v>
      </c>
      <c r="AU2" s="38" t="s">
        <v>466</v>
      </c>
      <c r="AV2" s="38" t="s">
        <v>467</v>
      </c>
      <c r="AW2" s="38" t="s">
        <v>468</v>
      </c>
      <c r="AX2" s="38" t="s">
        <v>469</v>
      </c>
      <c r="AY2" s="38" t="s">
        <v>470</v>
      </c>
      <c r="AZ2" s="38" t="s">
        <v>471</v>
      </c>
      <c r="BA2" s="38" t="s">
        <v>472</v>
      </c>
      <c r="BB2" s="38" t="s">
        <v>473</v>
      </c>
      <c r="BC2" s="38" t="s">
        <v>474</v>
      </c>
      <c r="BD2" s="38" t="s">
        <v>475</v>
      </c>
      <c r="BE2" s="38" t="s">
        <v>476</v>
      </c>
      <c r="BF2" s="38" t="s">
        <v>477</v>
      </c>
      <c r="BG2" s="38" t="s">
        <v>478</v>
      </c>
      <c r="BH2" s="38" t="s">
        <v>479</v>
      </c>
      <c r="BI2" s="38" t="s">
        <v>480</v>
      </c>
      <c r="BJ2" s="38" t="s">
        <v>481</v>
      </c>
      <c r="BK2" s="38" t="s">
        <v>482</v>
      </c>
      <c r="BL2" s="38" t="s">
        <v>483</v>
      </c>
      <c r="BM2" s="38" t="s">
        <v>484</v>
      </c>
      <c r="BN2" s="38" t="s">
        <v>485</v>
      </c>
      <c r="BO2" s="38" t="s">
        <v>486</v>
      </c>
      <c r="BP2" s="38" t="s">
        <v>487</v>
      </c>
      <c r="BQ2" s="38" t="s">
        <v>488</v>
      </c>
      <c r="BR2" s="38" t="s">
        <v>489</v>
      </c>
      <c r="BS2" s="38" t="s">
        <v>490</v>
      </c>
      <c r="BT2" s="38" t="s">
        <v>491</v>
      </c>
      <c r="BU2" s="38" t="s">
        <v>492</v>
      </c>
      <c r="BV2" s="38" t="s">
        <v>493</v>
      </c>
      <c r="BW2" s="38" t="s">
        <v>494</v>
      </c>
      <c r="BX2" s="38" t="s">
        <v>495</v>
      </c>
      <c r="BY2" s="38" t="s">
        <v>496</v>
      </c>
      <c r="BZ2" s="38" t="s">
        <v>497</v>
      </c>
      <c r="CA2" s="38" t="s">
        <v>498</v>
      </c>
      <c r="CB2" s="38" t="s">
        <v>499</v>
      </c>
      <c r="CC2" s="38" t="s">
        <v>500</v>
      </c>
      <c r="CD2" s="38" t="s">
        <v>501</v>
      </c>
      <c r="CE2" s="38" t="s">
        <v>502</v>
      </c>
      <c r="CF2" s="38" t="s">
        <v>503</v>
      </c>
      <c r="CG2" s="38" t="s">
        <v>504</v>
      </c>
      <c r="CH2" s="38" t="s">
        <v>505</v>
      </c>
      <c r="CI2" s="38" t="s">
        <v>506</v>
      </c>
      <c r="CJ2" s="38" t="s">
        <v>507</v>
      </c>
      <c r="CK2" s="38" t="s">
        <v>508</v>
      </c>
      <c r="CL2" s="38" t="s">
        <v>509</v>
      </c>
      <c r="CM2" s="38" t="s">
        <v>510</v>
      </c>
      <c r="CN2" s="38" t="s">
        <v>511</v>
      </c>
      <c r="CO2" s="38" t="s">
        <v>512</v>
      </c>
      <c r="CP2" s="38" t="s">
        <v>513</v>
      </c>
      <c r="CQ2" s="38" t="s">
        <v>514</v>
      </c>
      <c r="CR2" s="38" t="s">
        <v>515</v>
      </c>
      <c r="CS2" s="38" t="s">
        <v>516</v>
      </c>
      <c r="CT2" s="38" t="s">
        <v>517</v>
      </c>
      <c r="CU2" s="38" t="s">
        <v>518</v>
      </c>
      <c r="CV2" s="38" t="s">
        <v>519</v>
      </c>
      <c r="CW2" s="38" t="s">
        <v>520</v>
      </c>
      <c r="CX2" s="38" t="s">
        <v>521</v>
      </c>
      <c r="CY2" s="38" t="s">
        <v>522</v>
      </c>
      <c r="CZ2" s="38" t="s">
        <v>523</v>
      </c>
      <c r="DA2" s="38" t="s">
        <v>524</v>
      </c>
      <c r="DB2" s="38" t="s">
        <v>525</v>
      </c>
      <c r="DC2" s="38" t="s">
        <v>526</v>
      </c>
      <c r="DD2" s="38" t="s">
        <v>527</v>
      </c>
      <c r="DE2" s="38" t="s">
        <v>528</v>
      </c>
      <c r="DF2" s="38" t="s">
        <v>529</v>
      </c>
      <c r="DG2" s="38" t="s">
        <v>530</v>
      </c>
      <c r="DH2" s="38" t="s">
        <v>531</v>
      </c>
      <c r="DI2" s="38" t="s">
        <v>532</v>
      </c>
      <c r="DJ2" s="38" t="s">
        <v>533</v>
      </c>
      <c r="DK2" s="38" t="s">
        <v>534</v>
      </c>
      <c r="DL2" s="38" t="s">
        <v>535</v>
      </c>
      <c r="DM2" s="38" t="s">
        <v>536</v>
      </c>
      <c r="DN2" s="38" t="s">
        <v>537</v>
      </c>
      <c r="DO2" s="38" t="s">
        <v>538</v>
      </c>
      <c r="DP2" s="38" t="s">
        <v>539</v>
      </c>
      <c r="DQ2" s="38" t="s">
        <v>540</v>
      </c>
      <c r="DR2" s="38" t="s">
        <v>541</v>
      </c>
      <c r="DS2" s="38" t="s">
        <v>542</v>
      </c>
      <c r="DT2" s="38" t="s">
        <v>543</v>
      </c>
      <c r="DU2" s="38" t="s">
        <v>544</v>
      </c>
      <c r="DV2" s="38" t="s">
        <v>545</v>
      </c>
      <c r="DW2" s="38" t="s">
        <v>546</v>
      </c>
      <c r="DX2" s="38" t="s">
        <v>547</v>
      </c>
      <c r="DY2" s="38" t="s">
        <v>548</v>
      </c>
      <c r="DZ2" s="38" t="s">
        <v>549</v>
      </c>
      <c r="EA2" s="38" t="s">
        <v>550</v>
      </c>
      <c r="EB2" s="38" t="s">
        <v>551</v>
      </c>
      <c r="EC2" s="38" t="s">
        <v>552</v>
      </c>
      <c r="ED2" s="38" t="s">
        <v>553</v>
      </c>
      <c r="EE2" s="38" t="s">
        <v>554</v>
      </c>
      <c r="EF2" s="38" t="s">
        <v>555</v>
      </c>
      <c r="EG2" s="38" t="s">
        <v>556</v>
      </c>
      <c r="EH2" s="38" t="s">
        <v>557</v>
      </c>
      <c r="EI2" s="38" t="s">
        <v>558</v>
      </c>
      <c r="EJ2" s="38" t="s">
        <v>559</v>
      </c>
      <c r="EK2" s="38" t="s">
        <v>560</v>
      </c>
      <c r="EL2" s="38" t="s">
        <v>561</v>
      </c>
      <c r="EM2" s="38" t="s">
        <v>562</v>
      </c>
      <c r="EN2" s="38" t="s">
        <v>563</v>
      </c>
      <c r="EO2" s="38" t="s">
        <v>564</v>
      </c>
      <c r="EP2" s="38" t="s">
        <v>565</v>
      </c>
      <c r="EQ2" s="38" t="s">
        <v>566</v>
      </c>
      <c r="ER2" s="38" t="s">
        <v>567</v>
      </c>
    </row>
    <row r="3" spans="1:148" ht="49.5" hidden="1" customHeight="1">
      <c r="A3" s="39" t="s">
        <v>568</v>
      </c>
      <c r="B3" s="40">
        <v>686</v>
      </c>
      <c r="C3" s="40" t="s">
        <v>569</v>
      </c>
      <c r="D3" s="40" t="s">
        <v>570</v>
      </c>
      <c r="E3" s="40" t="s">
        <v>571</v>
      </c>
      <c r="F3" s="40" t="s">
        <v>29</v>
      </c>
      <c r="G3" s="40" t="s">
        <v>29</v>
      </c>
      <c r="H3" s="40"/>
      <c r="I3" s="40" t="s">
        <v>572</v>
      </c>
      <c r="J3" s="40"/>
      <c r="K3" s="40"/>
      <c r="L3" s="40"/>
      <c r="M3" s="40" t="s">
        <v>573</v>
      </c>
      <c r="N3" s="40"/>
      <c r="O3" s="40" t="s">
        <v>574</v>
      </c>
      <c r="P3" s="41" t="s">
        <v>575</v>
      </c>
      <c r="Q3" s="40"/>
      <c r="R3" s="40"/>
      <c r="S3" s="40" t="s">
        <v>31</v>
      </c>
      <c r="T3" s="40" t="s">
        <v>32</v>
      </c>
      <c r="U3" s="40" t="s">
        <v>67</v>
      </c>
      <c r="V3" s="40" t="s">
        <v>68</v>
      </c>
      <c r="W3" s="40" t="s">
        <v>71</v>
      </c>
      <c r="X3" s="40" t="s">
        <v>72</v>
      </c>
      <c r="Y3" s="40" t="s">
        <v>75</v>
      </c>
      <c r="Z3" s="40" t="s">
        <v>76</v>
      </c>
      <c r="AA3" s="40" t="s">
        <v>82</v>
      </c>
      <c r="AB3" s="40" t="s">
        <v>83</v>
      </c>
      <c r="AC3" s="40" t="s">
        <v>86</v>
      </c>
      <c r="AD3" s="40" t="s">
        <v>87</v>
      </c>
      <c r="AE3" s="40" t="s">
        <v>90</v>
      </c>
      <c r="AF3" s="40" t="s">
        <v>91</v>
      </c>
      <c r="AG3" s="42" t="s">
        <v>98</v>
      </c>
      <c r="AH3" s="42" t="s">
        <v>99</v>
      </c>
      <c r="AI3" s="42" t="s">
        <v>105</v>
      </c>
      <c r="AJ3" s="42" t="s">
        <v>106</v>
      </c>
      <c r="AK3" s="42" t="s">
        <v>109</v>
      </c>
      <c r="AL3" s="42" t="s">
        <v>110</v>
      </c>
      <c r="AM3" s="42" t="s">
        <v>117</v>
      </c>
      <c r="AN3" s="42" t="s">
        <v>118</v>
      </c>
      <c r="AO3" s="42" t="s">
        <v>121</v>
      </c>
      <c r="AP3" s="42" t="s">
        <v>122</v>
      </c>
      <c r="AQ3" s="42" t="s">
        <v>125</v>
      </c>
      <c r="AR3" s="42" t="s">
        <v>126</v>
      </c>
      <c r="AS3" s="42"/>
      <c r="AT3" s="42"/>
      <c r="AU3" s="42" t="s">
        <v>132</v>
      </c>
      <c r="AV3" s="42" t="s">
        <v>133</v>
      </c>
      <c r="AW3" s="42" t="s">
        <v>139</v>
      </c>
      <c r="AX3" s="42" t="s">
        <v>140</v>
      </c>
      <c r="AY3" s="42" t="s">
        <v>152</v>
      </c>
      <c r="AZ3" s="42" t="s">
        <v>153</v>
      </c>
      <c r="BA3" s="42"/>
      <c r="BB3" s="42"/>
      <c r="BC3" s="42" t="s">
        <v>160</v>
      </c>
      <c r="BD3" s="42" t="s">
        <v>161</v>
      </c>
      <c r="BE3" s="42"/>
      <c r="BF3" s="42"/>
      <c r="BG3" s="42" t="s">
        <v>170</v>
      </c>
      <c r="BH3" s="42" t="s">
        <v>171</v>
      </c>
      <c r="BI3" s="42" t="s">
        <v>177</v>
      </c>
      <c r="BJ3" s="42" t="s">
        <v>178</v>
      </c>
      <c r="BK3" s="42" t="s">
        <v>195</v>
      </c>
      <c r="BL3" s="42" t="s">
        <v>196</v>
      </c>
      <c r="BM3" s="42" t="s">
        <v>199</v>
      </c>
      <c r="BN3" s="42" t="s">
        <v>200</v>
      </c>
      <c r="BO3" s="42"/>
      <c r="BP3" s="42"/>
      <c r="BQ3" s="42"/>
      <c r="BR3" s="42"/>
      <c r="BS3" s="42"/>
      <c r="BT3" s="42"/>
      <c r="BU3" s="42"/>
      <c r="BV3" s="42"/>
      <c r="BW3" s="42"/>
      <c r="BX3" s="42"/>
      <c r="BY3" s="42"/>
      <c r="BZ3" s="42"/>
      <c r="CA3" s="42" t="s">
        <v>239</v>
      </c>
      <c r="CB3" s="42" t="s">
        <v>240</v>
      </c>
      <c r="CC3" s="42" t="s">
        <v>259</v>
      </c>
      <c r="CD3" s="42" t="s">
        <v>260</v>
      </c>
      <c r="CE3" s="42" t="s">
        <v>263</v>
      </c>
      <c r="CF3" s="42" t="s">
        <v>264</v>
      </c>
      <c r="CG3" s="42"/>
      <c r="CH3" s="42"/>
      <c r="CI3" s="42" t="s">
        <v>273</v>
      </c>
      <c r="CJ3" s="42" t="s">
        <v>274</v>
      </c>
      <c r="CK3" s="42" t="s">
        <v>277</v>
      </c>
      <c r="CL3" s="42" t="s">
        <v>278</v>
      </c>
      <c r="CM3" s="42" t="s">
        <v>281</v>
      </c>
      <c r="CN3" s="42" t="s">
        <v>282</v>
      </c>
      <c r="CO3" s="42" t="s">
        <v>285</v>
      </c>
      <c r="CP3" s="42" t="s">
        <v>286</v>
      </c>
      <c r="CQ3" s="42" t="s">
        <v>294</v>
      </c>
      <c r="CR3" s="42" t="s">
        <v>295</v>
      </c>
      <c r="CS3" s="42" t="s">
        <v>304</v>
      </c>
      <c r="CT3" s="42" t="s">
        <v>305</v>
      </c>
      <c r="CU3" s="42" t="s">
        <v>308</v>
      </c>
      <c r="CV3" s="42" t="s">
        <v>309</v>
      </c>
      <c r="CW3" s="42" t="s">
        <v>312</v>
      </c>
      <c r="CX3" s="42" t="s">
        <v>313</v>
      </c>
      <c r="CY3" s="42" t="s">
        <v>316</v>
      </c>
      <c r="CZ3" s="42" t="s">
        <v>317</v>
      </c>
      <c r="DA3" s="42" t="s">
        <v>328</v>
      </c>
      <c r="DB3" s="42" t="s">
        <v>329</v>
      </c>
      <c r="DC3" s="42"/>
      <c r="DD3" s="42"/>
      <c r="DE3" s="42" t="s">
        <v>337</v>
      </c>
      <c r="DF3" s="42" t="s">
        <v>338</v>
      </c>
      <c r="DG3" s="42" t="s">
        <v>341</v>
      </c>
      <c r="DH3" s="42" t="s">
        <v>342</v>
      </c>
      <c r="DI3" s="42" t="s">
        <v>345</v>
      </c>
      <c r="DJ3" s="42" t="s">
        <v>346</v>
      </c>
      <c r="DK3" s="42" t="s">
        <v>349</v>
      </c>
      <c r="DL3" s="42" t="s">
        <v>350</v>
      </c>
      <c r="DM3" s="42" t="s">
        <v>353</v>
      </c>
      <c r="DN3" s="42" t="s">
        <v>354</v>
      </c>
      <c r="DO3" s="42" t="s">
        <v>357</v>
      </c>
      <c r="DP3" s="42" t="s">
        <v>358</v>
      </c>
      <c r="DQ3" s="42" t="s">
        <v>361</v>
      </c>
      <c r="DR3" s="42" t="s">
        <v>362</v>
      </c>
      <c r="DS3" s="42" t="s">
        <v>365</v>
      </c>
      <c r="DT3" s="42" t="s">
        <v>366</v>
      </c>
      <c r="DU3" s="42" t="s">
        <v>372</v>
      </c>
      <c r="DV3" s="42" t="s">
        <v>373</v>
      </c>
      <c r="DW3" s="42" t="s">
        <v>379</v>
      </c>
      <c r="DX3" s="42" t="s">
        <v>380</v>
      </c>
      <c r="DY3" s="42" t="s">
        <v>382</v>
      </c>
      <c r="DZ3" s="42" t="s">
        <v>383</v>
      </c>
      <c r="EA3" s="42" t="s">
        <v>389</v>
      </c>
      <c r="EB3" s="42" t="s">
        <v>389</v>
      </c>
      <c r="EC3" s="42" t="s">
        <v>392</v>
      </c>
      <c r="ED3" s="42" t="s">
        <v>393</v>
      </c>
      <c r="EE3" s="42" t="s">
        <v>396</v>
      </c>
      <c r="EF3" s="42" t="s">
        <v>397</v>
      </c>
      <c r="EG3" s="42" t="s">
        <v>400</v>
      </c>
      <c r="EH3" s="42" t="s">
        <v>401</v>
      </c>
      <c r="EI3" s="42" t="s">
        <v>404</v>
      </c>
      <c r="EJ3" s="42" t="s">
        <v>405</v>
      </c>
      <c r="EK3" s="42" t="s">
        <v>411</v>
      </c>
      <c r="EL3" s="42" t="s">
        <v>412</v>
      </c>
      <c r="EM3" s="42" t="s">
        <v>415</v>
      </c>
      <c r="EN3" s="42" t="s">
        <v>416</v>
      </c>
      <c r="EO3" s="42"/>
      <c r="EP3" s="42" t="s">
        <v>576</v>
      </c>
      <c r="EQ3" s="42" t="s">
        <v>577</v>
      </c>
      <c r="ER3" s="42"/>
    </row>
    <row r="4" spans="1:148" ht="49.5" hidden="1" customHeight="1">
      <c r="A4" s="39" t="s">
        <v>578</v>
      </c>
      <c r="B4" s="40">
        <v>724</v>
      </c>
      <c r="C4" s="40" t="s">
        <v>579</v>
      </c>
      <c r="D4" s="40" t="s">
        <v>570</v>
      </c>
      <c r="E4" s="40" t="s">
        <v>580</v>
      </c>
      <c r="F4" s="40" t="s">
        <v>581</v>
      </c>
      <c r="G4" s="40" t="s">
        <v>582</v>
      </c>
      <c r="H4" s="40" t="s">
        <v>583</v>
      </c>
      <c r="I4" s="40" t="s">
        <v>584</v>
      </c>
      <c r="J4" s="40" t="s">
        <v>585</v>
      </c>
      <c r="K4" s="40"/>
      <c r="L4" s="40"/>
      <c r="M4" s="40"/>
      <c r="N4" s="40" t="s">
        <v>586</v>
      </c>
      <c r="O4" s="40" t="s">
        <v>574</v>
      </c>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c r="CA4" s="40"/>
      <c r="CB4" s="40"/>
      <c r="CC4" s="40"/>
      <c r="CD4" s="40"/>
      <c r="CE4" s="40"/>
      <c r="CF4" s="40"/>
      <c r="CG4" s="40"/>
      <c r="CH4" s="40"/>
      <c r="CI4" s="40"/>
      <c r="CJ4" s="40"/>
      <c r="CK4" s="40"/>
      <c r="CL4" s="40"/>
      <c r="CM4" s="40"/>
      <c r="CN4" s="40"/>
      <c r="CO4" s="40"/>
      <c r="CP4" s="40"/>
      <c r="CQ4" s="40"/>
      <c r="CR4" s="40"/>
      <c r="CS4" s="40"/>
      <c r="CT4" s="40"/>
      <c r="CU4" s="40"/>
      <c r="CV4" s="40"/>
      <c r="CW4" s="40"/>
      <c r="CX4" s="40"/>
      <c r="CY4" s="40"/>
      <c r="CZ4" s="40"/>
      <c r="DA4" s="40"/>
      <c r="DB4" s="40"/>
      <c r="DC4" s="40"/>
      <c r="DD4" s="40"/>
      <c r="DE4" s="40"/>
      <c r="DF4" s="40"/>
      <c r="DG4" s="40"/>
      <c r="DH4" s="40"/>
      <c r="DI4" s="40"/>
      <c r="DJ4" s="40"/>
      <c r="DK4" s="40"/>
      <c r="DL4" s="40"/>
      <c r="DM4" s="40"/>
      <c r="DN4" s="40"/>
      <c r="DO4" s="40"/>
      <c r="DP4" s="40"/>
      <c r="DQ4" s="40"/>
      <c r="DR4" s="40"/>
      <c r="DS4" s="40"/>
      <c r="DT4" s="40"/>
      <c r="DU4" s="40"/>
      <c r="DV4" s="40"/>
      <c r="DW4" s="40"/>
      <c r="DX4" s="40"/>
      <c r="DY4" s="40"/>
      <c r="DZ4" s="40"/>
      <c r="EA4" s="40"/>
      <c r="EB4" s="40"/>
      <c r="EC4" s="40"/>
      <c r="ED4" s="40"/>
      <c r="EE4" s="40"/>
      <c r="EF4" s="40"/>
      <c r="EG4" s="40"/>
      <c r="EH4" s="40"/>
      <c r="EI4" s="40"/>
      <c r="EJ4" s="40"/>
      <c r="EK4" s="40"/>
      <c r="EL4" s="40"/>
      <c r="EM4" s="40"/>
      <c r="EN4" s="40"/>
      <c r="EO4" s="40"/>
      <c r="EP4" s="40" t="s">
        <v>576</v>
      </c>
      <c r="EQ4" s="40"/>
      <c r="ER4" s="40"/>
    </row>
    <row r="5" spans="1:148" ht="49.5" hidden="1" customHeight="1">
      <c r="A5" s="39" t="s">
        <v>587</v>
      </c>
      <c r="B5" s="40">
        <v>1198</v>
      </c>
      <c r="C5" s="40" t="s">
        <v>588</v>
      </c>
      <c r="D5" s="40" t="s">
        <v>570</v>
      </c>
      <c r="E5" s="40" t="s">
        <v>589</v>
      </c>
      <c r="F5" s="40" t="s">
        <v>581</v>
      </c>
      <c r="G5" s="40" t="s">
        <v>34</v>
      </c>
      <c r="H5" s="40" t="s">
        <v>590</v>
      </c>
      <c r="I5" s="40" t="s">
        <v>591</v>
      </c>
      <c r="J5" s="40"/>
      <c r="K5" s="40"/>
      <c r="L5" s="40" t="s">
        <v>592</v>
      </c>
      <c r="M5" s="40"/>
      <c r="N5" s="40"/>
      <c r="O5" s="40"/>
      <c r="P5" s="40"/>
      <c r="Q5" s="40"/>
      <c r="R5" s="40"/>
      <c r="S5" s="40" t="s">
        <v>35</v>
      </c>
      <c r="T5" s="40" t="s">
        <v>36</v>
      </c>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t="s">
        <v>164</v>
      </c>
      <c r="BF5" s="40" t="s">
        <v>165</v>
      </c>
      <c r="BG5" s="40"/>
      <c r="BH5" s="40"/>
      <c r="BI5" s="40" t="s">
        <v>180</v>
      </c>
      <c r="BJ5" s="40" t="s">
        <v>181</v>
      </c>
      <c r="BK5" s="40"/>
      <c r="BL5" s="40"/>
      <c r="BM5" s="40"/>
      <c r="BN5" s="40"/>
      <c r="BO5" s="40" t="s">
        <v>206</v>
      </c>
      <c r="BP5" s="40" t="s">
        <v>207</v>
      </c>
      <c r="BQ5" s="40"/>
      <c r="BR5" s="40"/>
      <c r="BS5" s="40"/>
      <c r="BT5" s="40"/>
      <c r="BU5" s="40"/>
      <c r="BV5" s="40"/>
      <c r="BW5" s="40" t="s">
        <v>222</v>
      </c>
      <c r="BX5" s="40" t="s">
        <v>223</v>
      </c>
      <c r="BY5" s="40" t="s">
        <v>233</v>
      </c>
      <c r="BZ5" s="40" t="s">
        <v>234</v>
      </c>
      <c r="CA5" s="40" t="s">
        <v>242</v>
      </c>
      <c r="CB5" s="40" t="s">
        <v>243</v>
      </c>
      <c r="CC5" s="40"/>
      <c r="CD5" s="40"/>
      <c r="CE5" s="40"/>
      <c r="CF5" s="40"/>
      <c r="CG5" s="40" t="s">
        <v>267</v>
      </c>
      <c r="CH5" s="40" t="s">
        <v>268</v>
      </c>
      <c r="CI5" s="40"/>
      <c r="CJ5" s="40"/>
      <c r="CK5" s="40"/>
      <c r="CL5" s="40"/>
      <c r="CM5" s="40"/>
      <c r="CN5" s="40"/>
      <c r="CO5" s="40" t="s">
        <v>288</v>
      </c>
      <c r="CP5" s="40" t="s">
        <v>289</v>
      </c>
      <c r="CQ5" s="40" t="s">
        <v>298</v>
      </c>
      <c r="CR5" s="40" t="s">
        <v>299</v>
      </c>
      <c r="CS5" s="40"/>
      <c r="CT5" s="40"/>
      <c r="CU5" s="40"/>
      <c r="CV5" s="40"/>
      <c r="CW5" s="40"/>
      <c r="CX5" s="40"/>
      <c r="CY5" s="40"/>
      <c r="CZ5" s="40"/>
      <c r="DA5" s="40"/>
      <c r="DB5" s="40"/>
      <c r="DC5" s="40"/>
      <c r="DD5" s="40"/>
      <c r="DE5" s="40"/>
      <c r="DF5" s="40"/>
      <c r="DG5" s="40"/>
      <c r="DH5" s="40"/>
      <c r="DI5" s="40"/>
      <c r="DJ5" s="40"/>
      <c r="DK5" s="40"/>
      <c r="DL5" s="40"/>
      <c r="DM5" s="40"/>
      <c r="DN5" s="40"/>
      <c r="DO5" s="40"/>
      <c r="DP5" s="40"/>
      <c r="DQ5" s="40"/>
      <c r="DR5" s="40"/>
      <c r="DS5" s="40"/>
      <c r="DT5" s="40"/>
      <c r="DU5" s="40"/>
      <c r="DV5" s="40"/>
      <c r="DW5" s="40"/>
      <c r="DX5" s="40"/>
      <c r="DY5" s="40"/>
      <c r="DZ5" s="40"/>
      <c r="EA5" s="40"/>
      <c r="EB5" s="40"/>
      <c r="EC5" s="40"/>
      <c r="ED5" s="40"/>
      <c r="EE5" s="40"/>
      <c r="EF5" s="40"/>
      <c r="EG5" s="40"/>
      <c r="EH5" s="40"/>
      <c r="EI5" s="40"/>
      <c r="EJ5" s="40"/>
      <c r="EK5" s="40"/>
      <c r="EL5" s="40"/>
      <c r="EM5" s="40"/>
      <c r="EN5" s="40"/>
      <c r="EO5" s="40"/>
      <c r="EP5" s="40" t="s">
        <v>576</v>
      </c>
      <c r="EQ5" s="40" t="s">
        <v>593</v>
      </c>
      <c r="ER5" s="40"/>
    </row>
    <row r="6" spans="1:148" ht="49.5" hidden="1" customHeight="1">
      <c r="A6" s="39" t="s">
        <v>594</v>
      </c>
      <c r="B6" s="40">
        <v>1202</v>
      </c>
      <c r="C6" s="40" t="s">
        <v>595</v>
      </c>
      <c r="D6" s="40" t="s">
        <v>570</v>
      </c>
      <c r="E6" s="40" t="s">
        <v>589</v>
      </c>
      <c r="F6" s="40" t="s">
        <v>581</v>
      </c>
      <c r="G6" s="40" t="s">
        <v>38</v>
      </c>
      <c r="H6" s="40" t="s">
        <v>596</v>
      </c>
      <c r="I6" s="40" t="s">
        <v>591</v>
      </c>
      <c r="J6" s="40"/>
      <c r="K6" s="40"/>
      <c r="L6" s="40" t="s">
        <v>592</v>
      </c>
      <c r="M6" s="40"/>
      <c r="N6" s="40"/>
      <c r="O6" s="40" t="s">
        <v>574</v>
      </c>
      <c r="P6" s="40"/>
      <c r="Q6" s="40"/>
      <c r="R6" s="40"/>
      <c r="S6" s="40" t="s">
        <v>39</v>
      </c>
      <c r="T6" s="40" t="s">
        <v>40</v>
      </c>
      <c r="U6" s="40"/>
      <c r="V6" s="40"/>
      <c r="W6" s="40"/>
      <c r="X6" s="40"/>
      <c r="Y6" s="40"/>
      <c r="Z6" s="40"/>
      <c r="AA6" s="40"/>
      <c r="AB6" s="40"/>
      <c r="AC6" s="40"/>
      <c r="AD6" s="40"/>
      <c r="AE6" s="40"/>
      <c r="AF6" s="40"/>
      <c r="AG6" s="40"/>
      <c r="AH6" s="40"/>
      <c r="AI6" s="40"/>
      <c r="AJ6" s="40"/>
      <c r="AK6" s="40"/>
      <c r="AL6" s="40"/>
      <c r="AM6" s="40"/>
      <c r="AN6" s="40"/>
      <c r="AO6" s="40"/>
      <c r="AP6" s="40"/>
      <c r="AQ6" s="40"/>
      <c r="AR6" s="40"/>
      <c r="AS6" s="40" t="s">
        <v>128</v>
      </c>
      <c r="AT6" s="40" t="s">
        <v>129</v>
      </c>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t="s">
        <v>245</v>
      </c>
      <c r="CB6" s="40" t="s">
        <v>246</v>
      </c>
      <c r="CC6" s="40"/>
      <c r="CD6" s="40"/>
      <c r="CE6" s="40"/>
      <c r="CF6" s="40"/>
      <c r="CG6" s="40"/>
      <c r="CH6" s="40"/>
      <c r="CI6" s="40"/>
      <c r="CJ6" s="40"/>
      <c r="CK6" s="40"/>
      <c r="CL6" s="40"/>
      <c r="CM6" s="40"/>
      <c r="CN6" s="40"/>
      <c r="CO6" s="40"/>
      <c r="CP6" s="40"/>
      <c r="CQ6" s="40"/>
      <c r="CR6" s="40"/>
      <c r="CS6" s="40"/>
      <c r="CT6" s="40"/>
      <c r="CU6" s="40"/>
      <c r="CV6" s="40"/>
      <c r="CW6" s="40"/>
      <c r="CX6" s="40"/>
      <c r="CY6" s="40"/>
      <c r="CZ6" s="40"/>
      <c r="DA6" s="40"/>
      <c r="DB6" s="40"/>
      <c r="DC6" s="40"/>
      <c r="DD6" s="40"/>
      <c r="DE6" s="40"/>
      <c r="DF6" s="40"/>
      <c r="DG6" s="40"/>
      <c r="DH6" s="40"/>
      <c r="DI6" s="40"/>
      <c r="DJ6" s="40"/>
      <c r="DK6" s="40"/>
      <c r="DL6" s="40"/>
      <c r="DM6" s="40"/>
      <c r="DN6" s="40"/>
      <c r="DO6" s="40"/>
      <c r="DP6" s="40"/>
      <c r="DQ6" s="40"/>
      <c r="DR6" s="40"/>
      <c r="DS6" s="40"/>
      <c r="DT6" s="40"/>
      <c r="DU6" s="40"/>
      <c r="DV6" s="40"/>
      <c r="DW6" s="40"/>
      <c r="DX6" s="40"/>
      <c r="DY6" s="40"/>
      <c r="DZ6" s="40"/>
      <c r="EA6" s="40"/>
      <c r="EB6" s="40"/>
      <c r="EC6" s="40"/>
      <c r="ED6" s="40"/>
      <c r="EE6" s="40"/>
      <c r="EF6" s="40"/>
      <c r="EG6" s="40"/>
      <c r="EH6" s="40"/>
      <c r="EI6" s="40"/>
      <c r="EJ6" s="40"/>
      <c r="EK6" s="40"/>
      <c r="EL6" s="40"/>
      <c r="EM6" s="40"/>
      <c r="EN6" s="40"/>
      <c r="EO6" s="40"/>
      <c r="EP6" s="40" t="s">
        <v>597</v>
      </c>
      <c r="EQ6" s="40" t="s">
        <v>598</v>
      </c>
      <c r="ER6" s="40" t="s">
        <v>599</v>
      </c>
    </row>
    <row r="7" spans="1:148" ht="49.5" hidden="1" customHeight="1">
      <c r="A7" s="39" t="s">
        <v>600</v>
      </c>
      <c r="B7" s="40">
        <v>1264</v>
      </c>
      <c r="C7" s="40" t="s">
        <v>601</v>
      </c>
      <c r="D7" s="40" t="s">
        <v>570</v>
      </c>
      <c r="E7" s="40" t="s">
        <v>602</v>
      </c>
      <c r="F7" s="40" t="s">
        <v>581</v>
      </c>
      <c r="G7" s="40" t="s">
        <v>603</v>
      </c>
      <c r="H7" s="40" t="s">
        <v>604</v>
      </c>
      <c r="I7" s="40" t="s">
        <v>605</v>
      </c>
      <c r="J7" s="40"/>
      <c r="K7" s="40" t="s">
        <v>606</v>
      </c>
      <c r="L7" s="40"/>
      <c r="M7" s="40"/>
      <c r="N7" s="40"/>
      <c r="O7" s="40" t="s">
        <v>574</v>
      </c>
      <c r="P7" s="41" t="s">
        <v>607</v>
      </c>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0"/>
      <c r="CK7" s="40"/>
      <c r="CL7" s="40"/>
      <c r="CM7" s="40"/>
      <c r="CN7" s="40"/>
      <c r="CO7" s="40"/>
      <c r="CP7" s="40"/>
      <c r="CQ7" s="40"/>
      <c r="CR7" s="40"/>
      <c r="CS7" s="40"/>
      <c r="CT7" s="40"/>
      <c r="CU7" s="40"/>
      <c r="CV7" s="40"/>
      <c r="CW7" s="40"/>
      <c r="CX7" s="40"/>
      <c r="CY7" s="40"/>
      <c r="CZ7" s="40"/>
      <c r="DA7" s="40"/>
      <c r="DB7" s="40"/>
      <c r="DC7" s="40"/>
      <c r="DD7" s="40"/>
      <c r="DE7" s="40"/>
      <c r="DF7" s="40"/>
      <c r="DG7" s="40"/>
      <c r="DH7" s="40"/>
      <c r="DI7" s="40"/>
      <c r="DJ7" s="40"/>
      <c r="DK7" s="40"/>
      <c r="DL7" s="40"/>
      <c r="DM7" s="40"/>
      <c r="DN7" s="40"/>
      <c r="DO7" s="40"/>
      <c r="DP7" s="40"/>
      <c r="DQ7" s="40"/>
      <c r="DR7" s="40"/>
      <c r="DS7" s="40"/>
      <c r="DT7" s="40"/>
      <c r="DU7" s="40"/>
      <c r="DV7" s="40"/>
      <c r="DW7" s="40"/>
      <c r="DX7" s="40"/>
      <c r="DY7" s="40"/>
      <c r="DZ7" s="40"/>
      <c r="EA7" s="40"/>
      <c r="EB7" s="40"/>
      <c r="EC7" s="40"/>
      <c r="ED7" s="40"/>
      <c r="EE7" s="40"/>
      <c r="EF7" s="40"/>
      <c r="EG7" s="40"/>
      <c r="EH7" s="40"/>
      <c r="EI7" s="40"/>
      <c r="EJ7" s="40"/>
      <c r="EK7" s="40"/>
      <c r="EL7" s="40"/>
      <c r="EM7" s="40"/>
      <c r="EN7" s="40"/>
      <c r="EO7" s="40"/>
      <c r="EP7" s="40" t="s">
        <v>597</v>
      </c>
      <c r="EQ7" s="40"/>
      <c r="ER7" s="40"/>
    </row>
    <row r="8" spans="1:148" ht="49.5" hidden="1" customHeight="1">
      <c r="A8" s="39" t="s">
        <v>608</v>
      </c>
      <c r="B8" s="40">
        <v>1272</v>
      </c>
      <c r="C8" s="40" t="s">
        <v>42</v>
      </c>
      <c r="D8" s="40" t="s">
        <v>570</v>
      </c>
      <c r="E8" s="40" t="s">
        <v>589</v>
      </c>
      <c r="F8" s="40" t="s">
        <v>581</v>
      </c>
      <c r="G8" s="40" t="s">
        <v>42</v>
      </c>
      <c r="H8" s="40" t="s">
        <v>609</v>
      </c>
      <c r="I8" s="40" t="s">
        <v>610</v>
      </c>
      <c r="J8" s="40"/>
      <c r="K8" s="40"/>
      <c r="L8" s="40"/>
      <c r="M8" s="40"/>
      <c r="N8" s="40"/>
      <c r="O8" s="40"/>
      <c r="P8" s="40"/>
      <c r="Q8" s="40"/>
      <c r="R8" s="40"/>
      <c r="S8" s="40" t="s">
        <v>43</v>
      </c>
      <c r="T8" s="40" t="s">
        <v>44</v>
      </c>
      <c r="U8" s="40"/>
      <c r="V8" s="40"/>
      <c r="W8" s="40"/>
      <c r="X8" s="40"/>
      <c r="Y8" s="40"/>
      <c r="Z8" s="40"/>
      <c r="AA8" s="40"/>
      <c r="AB8" s="40"/>
      <c r="AC8" s="40"/>
      <c r="AD8" s="40"/>
      <c r="AE8" s="40" t="s">
        <v>92</v>
      </c>
      <c r="AF8" s="40" t="s">
        <v>93</v>
      </c>
      <c r="AG8" s="40" t="s">
        <v>101</v>
      </c>
      <c r="AH8" s="40" t="s">
        <v>102</v>
      </c>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t="s">
        <v>183</v>
      </c>
      <c r="BJ8" s="40" t="s">
        <v>184</v>
      </c>
      <c r="BK8" s="40"/>
      <c r="BL8" s="40"/>
      <c r="BM8" s="40"/>
      <c r="BN8" s="40"/>
      <c r="BO8" s="40"/>
      <c r="BP8" s="40"/>
      <c r="BQ8" s="40"/>
      <c r="BR8" s="40"/>
      <c r="BS8" s="40"/>
      <c r="BT8" s="40"/>
      <c r="BU8" s="40"/>
      <c r="BV8" s="40"/>
      <c r="BW8" s="40" t="s">
        <v>225</v>
      </c>
      <c r="BX8" s="40" t="s">
        <v>102</v>
      </c>
      <c r="BY8" s="40"/>
      <c r="BZ8" s="40"/>
      <c r="CA8" s="40" t="s">
        <v>248</v>
      </c>
      <c r="CB8" s="40" t="s">
        <v>249</v>
      </c>
      <c r="CC8" s="40"/>
      <c r="CD8" s="40"/>
      <c r="CE8" s="40"/>
      <c r="CF8" s="40"/>
      <c r="CG8" s="40"/>
      <c r="CH8" s="40"/>
      <c r="CI8" s="40"/>
      <c r="CJ8" s="40"/>
      <c r="CK8" s="40"/>
      <c r="CL8" s="40"/>
      <c r="CM8" s="40"/>
      <c r="CN8" s="40"/>
      <c r="CO8" s="40"/>
      <c r="CP8" s="40"/>
      <c r="CQ8" s="40"/>
      <c r="CR8" s="40"/>
      <c r="CS8" s="40"/>
      <c r="CT8" s="40"/>
      <c r="CU8" s="40"/>
      <c r="CV8" s="40"/>
      <c r="CW8" s="40"/>
      <c r="CX8" s="40"/>
      <c r="CY8" s="40" t="s">
        <v>319</v>
      </c>
      <c r="CZ8" s="40" t="s">
        <v>320</v>
      </c>
      <c r="DA8" s="40"/>
      <c r="DB8" s="40"/>
      <c r="DC8" s="40" t="s">
        <v>332</v>
      </c>
      <c r="DD8" s="40" t="s">
        <v>333</v>
      </c>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t="s">
        <v>576</v>
      </c>
      <c r="EQ8" s="40"/>
      <c r="ER8" s="40"/>
    </row>
    <row r="9" spans="1:148" ht="49.5" hidden="1" customHeight="1">
      <c r="A9" s="39" t="s">
        <v>611</v>
      </c>
      <c r="B9" s="40">
        <v>1291</v>
      </c>
      <c r="C9" s="40" t="s">
        <v>612</v>
      </c>
      <c r="D9" s="40" t="s">
        <v>570</v>
      </c>
      <c r="E9" s="40" t="s">
        <v>613</v>
      </c>
      <c r="F9" s="40" t="s">
        <v>581</v>
      </c>
      <c r="G9" s="40" t="s">
        <v>614</v>
      </c>
      <c r="H9" s="40" t="s">
        <v>615</v>
      </c>
      <c r="I9" s="40" t="s">
        <v>591</v>
      </c>
      <c r="J9" s="40"/>
      <c r="K9" s="40"/>
      <c r="L9" s="40" t="s">
        <v>616</v>
      </c>
      <c r="M9" s="40"/>
      <c r="N9" s="40"/>
      <c r="O9" s="40" t="s">
        <v>574</v>
      </c>
      <c r="P9" s="41" t="s">
        <v>617</v>
      </c>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0"/>
      <c r="CZ9" s="40"/>
      <c r="DA9" s="40"/>
      <c r="DB9" s="40"/>
      <c r="DC9" s="40"/>
      <c r="DD9" s="40"/>
      <c r="DE9" s="40"/>
      <c r="DF9" s="40"/>
      <c r="DG9" s="40"/>
      <c r="DH9" s="40"/>
      <c r="DI9" s="40"/>
      <c r="DJ9" s="40"/>
      <c r="DK9" s="40"/>
      <c r="DL9" s="40"/>
      <c r="DM9" s="40"/>
      <c r="DN9" s="40"/>
      <c r="DO9" s="40"/>
      <c r="DP9" s="40"/>
      <c r="DQ9" s="40"/>
      <c r="DR9" s="40"/>
      <c r="DS9" s="40"/>
      <c r="DT9" s="40"/>
      <c r="DU9" s="40"/>
      <c r="DV9" s="40"/>
      <c r="DW9" s="40"/>
      <c r="DX9" s="40"/>
      <c r="DY9" s="40"/>
      <c r="DZ9" s="40"/>
      <c r="EA9" s="40"/>
      <c r="EB9" s="40"/>
      <c r="EC9" s="40"/>
      <c r="ED9" s="40"/>
      <c r="EE9" s="40"/>
      <c r="EF9" s="40"/>
      <c r="EG9" s="40"/>
      <c r="EH9" s="40"/>
      <c r="EI9" s="40"/>
      <c r="EJ9" s="40"/>
      <c r="EK9" s="40"/>
      <c r="EL9" s="40"/>
      <c r="EM9" s="40"/>
      <c r="EN9" s="40"/>
      <c r="EO9" s="40"/>
      <c r="EP9" s="40" t="s">
        <v>576</v>
      </c>
      <c r="EQ9" s="40" t="s">
        <v>618</v>
      </c>
      <c r="ER9" s="40"/>
    </row>
    <row r="10" spans="1:148" ht="49.5" hidden="1" customHeight="1">
      <c r="A10" s="39" t="s">
        <v>619</v>
      </c>
      <c r="B10" s="40">
        <v>1315</v>
      </c>
      <c r="C10" s="40" t="s">
        <v>620</v>
      </c>
      <c r="D10" s="40" t="s">
        <v>570</v>
      </c>
      <c r="E10" s="40" t="s">
        <v>589</v>
      </c>
      <c r="F10" s="40" t="s">
        <v>581</v>
      </c>
      <c r="G10" s="40" t="s">
        <v>46</v>
      </c>
      <c r="H10" s="40" t="s">
        <v>621</v>
      </c>
      <c r="I10" s="40" t="s">
        <v>591</v>
      </c>
      <c r="J10" s="40"/>
      <c r="K10" s="40"/>
      <c r="L10" s="40" t="s">
        <v>592</v>
      </c>
      <c r="M10" s="40"/>
      <c r="N10" s="40"/>
      <c r="O10" s="40"/>
      <c r="P10" s="40"/>
      <c r="Q10" s="40"/>
      <c r="R10" s="40"/>
      <c r="S10" s="40" t="s">
        <v>47</v>
      </c>
      <c r="T10" s="40" t="s">
        <v>48</v>
      </c>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0"/>
      <c r="CK10" s="40"/>
      <c r="CL10" s="40"/>
      <c r="CM10" s="40"/>
      <c r="CN10" s="40"/>
      <c r="CO10" s="40"/>
      <c r="CP10" s="40"/>
      <c r="CQ10" s="40"/>
      <c r="CR10" s="40"/>
      <c r="CS10" s="40"/>
      <c r="CT10" s="40"/>
      <c r="CU10" s="40"/>
      <c r="CV10" s="40"/>
      <c r="CW10" s="40"/>
      <c r="CX10" s="40"/>
      <c r="CY10" s="40"/>
      <c r="CZ10" s="40"/>
      <c r="DA10" s="40"/>
      <c r="DB10" s="40"/>
      <c r="DC10" s="40"/>
      <c r="DD10" s="40"/>
      <c r="DE10" s="40"/>
      <c r="DF10" s="40"/>
      <c r="DG10" s="40"/>
      <c r="DH10" s="40"/>
      <c r="DI10" s="40"/>
      <c r="DJ10" s="40"/>
      <c r="DK10" s="40"/>
      <c r="DL10" s="40"/>
      <c r="DM10" s="40"/>
      <c r="DN10" s="40"/>
      <c r="DO10" s="40"/>
      <c r="DP10" s="40"/>
      <c r="DQ10" s="40"/>
      <c r="DR10" s="40"/>
      <c r="DS10" s="40"/>
      <c r="DT10" s="40"/>
      <c r="DU10" s="40"/>
      <c r="DV10" s="40"/>
      <c r="DW10" s="40"/>
      <c r="DX10" s="40"/>
      <c r="DY10" s="40"/>
      <c r="DZ10" s="40"/>
      <c r="EA10" s="40"/>
      <c r="EB10" s="40"/>
      <c r="EC10" s="40"/>
      <c r="ED10" s="40"/>
      <c r="EE10" s="40"/>
      <c r="EF10" s="40"/>
      <c r="EG10" s="40"/>
      <c r="EH10" s="40"/>
      <c r="EI10" s="40"/>
      <c r="EJ10" s="40"/>
      <c r="EK10" s="40"/>
      <c r="EL10" s="40"/>
      <c r="EM10" s="40"/>
      <c r="EN10" s="40"/>
      <c r="EO10" s="40"/>
      <c r="EP10" s="40" t="s">
        <v>576</v>
      </c>
      <c r="EQ10" s="40" t="s">
        <v>622</v>
      </c>
      <c r="ER10" s="40"/>
    </row>
    <row r="11" spans="1:148" ht="49.5" hidden="1" customHeight="1">
      <c r="A11" s="39" t="s">
        <v>623</v>
      </c>
      <c r="B11" s="40">
        <v>1334</v>
      </c>
      <c r="C11" s="40" t="s">
        <v>624</v>
      </c>
      <c r="D11" s="40" t="s">
        <v>570</v>
      </c>
      <c r="E11" s="40" t="s">
        <v>589</v>
      </c>
      <c r="F11" s="40" t="s">
        <v>581</v>
      </c>
      <c r="G11" s="40" t="s">
        <v>112</v>
      </c>
      <c r="H11" s="40" t="s">
        <v>625</v>
      </c>
      <c r="I11" s="40" t="s">
        <v>591</v>
      </c>
      <c r="J11" s="40"/>
      <c r="K11" s="40"/>
      <c r="L11" s="40" t="s">
        <v>616</v>
      </c>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t="s">
        <v>113</v>
      </c>
      <c r="AL11" s="40" t="s">
        <v>114</v>
      </c>
      <c r="AM11" s="40"/>
      <c r="AN11" s="40"/>
      <c r="AO11" s="40"/>
      <c r="AP11" s="40"/>
      <c r="AQ11" s="40"/>
      <c r="AR11" s="40"/>
      <c r="AS11" s="40"/>
      <c r="AT11" s="40"/>
      <c r="AU11" s="40"/>
      <c r="AV11" s="40"/>
      <c r="AW11" s="40" t="s">
        <v>142</v>
      </c>
      <c r="AX11" s="40" t="s">
        <v>143</v>
      </c>
      <c r="AY11" s="40"/>
      <c r="AZ11" s="40"/>
      <c r="BA11" s="40"/>
      <c r="BB11" s="40"/>
      <c r="BC11" s="40"/>
      <c r="BD11" s="40"/>
      <c r="BE11" s="40"/>
      <c r="BF11" s="40"/>
      <c r="BG11" s="40"/>
      <c r="BH11" s="40"/>
      <c r="BI11" s="40"/>
      <c r="BJ11" s="40"/>
      <c r="BK11" s="40"/>
      <c r="BL11" s="40"/>
      <c r="BM11" s="40"/>
      <c r="BN11" s="40"/>
      <c r="BO11" s="40"/>
      <c r="BP11" s="40"/>
      <c r="BQ11" s="40"/>
      <c r="BR11" s="40"/>
      <c r="BS11" s="40"/>
      <c r="BT11" s="40"/>
      <c r="BU11" s="40"/>
      <c r="BV11" s="40"/>
      <c r="BW11" s="40"/>
      <c r="BX11" s="40"/>
      <c r="BY11" s="40"/>
      <c r="BZ11" s="40"/>
      <c r="CA11" s="40"/>
      <c r="CB11" s="40"/>
      <c r="CC11" s="40"/>
      <c r="CD11" s="40"/>
      <c r="CE11" s="40"/>
      <c r="CF11" s="40"/>
      <c r="CG11" s="40"/>
      <c r="CH11" s="40"/>
      <c r="CI11" s="40"/>
      <c r="CJ11" s="40"/>
      <c r="CK11" s="40"/>
      <c r="CL11" s="40"/>
      <c r="CM11" s="40"/>
      <c r="CN11" s="40"/>
      <c r="CO11" s="40"/>
      <c r="CP11" s="40"/>
      <c r="CQ11" s="40"/>
      <c r="CR11" s="40"/>
      <c r="CS11" s="40"/>
      <c r="CT11" s="40"/>
      <c r="CU11" s="40"/>
      <c r="CV11" s="40"/>
      <c r="CW11" s="40"/>
      <c r="CX11" s="40"/>
      <c r="CY11" s="40"/>
      <c r="CZ11" s="40"/>
      <c r="DA11" s="40"/>
      <c r="DB11" s="40"/>
      <c r="DC11" s="40"/>
      <c r="DD11" s="40"/>
      <c r="DE11" s="40"/>
      <c r="DF11" s="40"/>
      <c r="DG11" s="40"/>
      <c r="DH11" s="40"/>
      <c r="DI11" s="40"/>
      <c r="DJ11" s="40"/>
      <c r="DK11" s="40"/>
      <c r="DL11" s="40"/>
      <c r="DM11" s="40"/>
      <c r="DN11" s="40"/>
      <c r="DO11" s="40"/>
      <c r="DP11" s="40"/>
      <c r="DQ11" s="40"/>
      <c r="DR11" s="40"/>
      <c r="DS11" s="40"/>
      <c r="DT11" s="40"/>
      <c r="DU11" s="40"/>
      <c r="DV11" s="40"/>
      <c r="DW11" s="40"/>
      <c r="DX11" s="40"/>
      <c r="DY11" s="40"/>
      <c r="DZ11" s="40"/>
      <c r="EA11" s="40"/>
      <c r="EB11" s="40"/>
      <c r="EC11" s="40"/>
      <c r="ED11" s="40"/>
      <c r="EE11" s="40"/>
      <c r="EF11" s="40"/>
      <c r="EG11" s="40"/>
      <c r="EH11" s="40"/>
      <c r="EI11" s="40"/>
      <c r="EJ11" s="40"/>
      <c r="EK11" s="40"/>
      <c r="EL11" s="40"/>
      <c r="EM11" s="40"/>
      <c r="EN11" s="40"/>
      <c r="EO11" s="40"/>
      <c r="EP11" s="40" t="s">
        <v>576</v>
      </c>
      <c r="EQ11" s="40" t="s">
        <v>626</v>
      </c>
      <c r="ER11" s="40"/>
    </row>
    <row r="12" spans="1:148" ht="49.5" hidden="1" customHeight="1">
      <c r="A12" s="39" t="s">
        <v>627</v>
      </c>
      <c r="B12" s="40">
        <v>1336</v>
      </c>
      <c r="C12" s="40" t="s">
        <v>628</v>
      </c>
      <c r="D12" s="40" t="s">
        <v>570</v>
      </c>
      <c r="E12" s="40" t="s">
        <v>589</v>
      </c>
      <c r="F12" s="40" t="s">
        <v>581</v>
      </c>
      <c r="G12" s="40" t="s">
        <v>629</v>
      </c>
      <c r="H12" s="40" t="s">
        <v>630</v>
      </c>
      <c r="I12" s="40" t="s">
        <v>591</v>
      </c>
      <c r="J12" s="40"/>
      <c r="K12" s="40"/>
      <c r="L12" s="40" t="s">
        <v>616</v>
      </c>
      <c r="M12" s="40"/>
      <c r="N12" s="40"/>
      <c r="O12" s="40" t="s">
        <v>574</v>
      </c>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0"/>
      <c r="CK12" s="40"/>
      <c r="CL12" s="40"/>
      <c r="CM12" s="40"/>
      <c r="CN12" s="40"/>
      <c r="CO12" s="40"/>
      <c r="CP12" s="40"/>
      <c r="CQ12" s="40"/>
      <c r="CR12" s="40"/>
      <c r="CS12" s="40"/>
      <c r="CT12" s="40"/>
      <c r="CU12" s="40"/>
      <c r="CV12" s="40"/>
      <c r="CW12" s="40"/>
      <c r="CX12" s="40"/>
      <c r="CY12" s="40"/>
      <c r="CZ12" s="40"/>
      <c r="DA12" s="40"/>
      <c r="DB12" s="40"/>
      <c r="DC12" s="40"/>
      <c r="DD12" s="40"/>
      <c r="DE12" s="40"/>
      <c r="DF12" s="40"/>
      <c r="DG12" s="40"/>
      <c r="DH12" s="40"/>
      <c r="DI12" s="40"/>
      <c r="DJ12" s="40"/>
      <c r="DK12" s="40"/>
      <c r="DL12" s="40"/>
      <c r="DM12" s="40"/>
      <c r="DN12" s="40"/>
      <c r="DO12" s="40"/>
      <c r="DP12" s="40"/>
      <c r="DQ12" s="40"/>
      <c r="DR12" s="40"/>
      <c r="DS12" s="40"/>
      <c r="DT12" s="40"/>
      <c r="DU12" s="40"/>
      <c r="DV12" s="40"/>
      <c r="DW12" s="40"/>
      <c r="DX12" s="40"/>
      <c r="DY12" s="40"/>
      <c r="DZ12" s="40"/>
      <c r="EA12" s="40"/>
      <c r="EB12" s="40"/>
      <c r="EC12" s="40"/>
      <c r="ED12" s="40"/>
      <c r="EE12" s="40"/>
      <c r="EF12" s="40"/>
      <c r="EG12" s="40"/>
      <c r="EH12" s="40"/>
      <c r="EI12" s="40"/>
      <c r="EJ12" s="40"/>
      <c r="EK12" s="40"/>
      <c r="EL12" s="40"/>
      <c r="EM12" s="40"/>
      <c r="EN12" s="40"/>
      <c r="EO12" s="40"/>
      <c r="EP12" s="40" t="s">
        <v>576</v>
      </c>
      <c r="EQ12" s="40"/>
      <c r="ER12" s="40"/>
    </row>
    <row r="13" spans="1:148" ht="49.5" hidden="1" customHeight="1">
      <c r="A13" s="39" t="s">
        <v>631</v>
      </c>
      <c r="B13" s="40">
        <v>1341</v>
      </c>
      <c r="C13" s="40" t="s">
        <v>632</v>
      </c>
      <c r="D13" s="40" t="s">
        <v>570</v>
      </c>
      <c r="E13" s="40" t="s">
        <v>589</v>
      </c>
      <c r="F13" s="40" t="s">
        <v>581</v>
      </c>
      <c r="G13" s="40" t="s">
        <v>633</v>
      </c>
      <c r="H13" s="40" t="s">
        <v>634</v>
      </c>
      <c r="I13" s="40" t="s">
        <v>591</v>
      </c>
      <c r="J13" s="40"/>
      <c r="K13" s="40"/>
      <c r="L13" s="40" t="s">
        <v>616</v>
      </c>
      <c r="M13" s="40"/>
      <c r="N13" s="40"/>
      <c r="O13" s="40" t="s">
        <v>574</v>
      </c>
      <c r="P13" s="40" t="s">
        <v>635</v>
      </c>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c r="BZ13" s="40"/>
      <c r="CA13" s="40"/>
      <c r="CB13" s="40"/>
      <c r="CC13" s="40"/>
      <c r="CD13" s="40"/>
      <c r="CE13" s="40"/>
      <c r="CF13" s="40"/>
      <c r="CG13" s="40"/>
      <c r="CH13" s="40"/>
      <c r="CI13" s="40"/>
      <c r="CJ13" s="40"/>
      <c r="CK13" s="40"/>
      <c r="CL13" s="40"/>
      <c r="CM13" s="40"/>
      <c r="CN13" s="40"/>
      <c r="CO13" s="40"/>
      <c r="CP13" s="40"/>
      <c r="CQ13" s="40"/>
      <c r="CR13" s="40"/>
      <c r="CS13" s="40"/>
      <c r="CT13" s="40"/>
      <c r="CU13" s="40"/>
      <c r="CV13" s="40"/>
      <c r="CW13" s="40"/>
      <c r="CX13" s="40"/>
      <c r="CY13" s="40"/>
      <c r="CZ13" s="40"/>
      <c r="DA13" s="40"/>
      <c r="DB13" s="40"/>
      <c r="DC13" s="40"/>
      <c r="DD13" s="40"/>
      <c r="DE13" s="40"/>
      <c r="DF13" s="40"/>
      <c r="DG13" s="40"/>
      <c r="DH13" s="40"/>
      <c r="DI13" s="40"/>
      <c r="DJ13" s="40"/>
      <c r="DK13" s="40"/>
      <c r="DL13" s="40"/>
      <c r="DM13" s="40"/>
      <c r="DN13" s="40"/>
      <c r="DO13" s="40"/>
      <c r="DP13" s="40"/>
      <c r="DQ13" s="40"/>
      <c r="DR13" s="40"/>
      <c r="DS13" s="40"/>
      <c r="DT13" s="40"/>
      <c r="DU13" s="40"/>
      <c r="DV13" s="40"/>
      <c r="DW13" s="40"/>
      <c r="DX13" s="40"/>
      <c r="DY13" s="40"/>
      <c r="DZ13" s="40"/>
      <c r="EA13" s="40"/>
      <c r="EB13" s="40"/>
      <c r="EC13" s="40"/>
      <c r="ED13" s="40"/>
      <c r="EE13" s="40"/>
      <c r="EF13" s="40"/>
      <c r="EG13" s="40"/>
      <c r="EH13" s="40"/>
      <c r="EI13" s="40"/>
      <c r="EJ13" s="40"/>
      <c r="EK13" s="40"/>
      <c r="EL13" s="40"/>
      <c r="EM13" s="40"/>
      <c r="EN13" s="40"/>
      <c r="EO13" s="40" t="s">
        <v>636</v>
      </c>
      <c r="EP13" s="40" t="s">
        <v>576</v>
      </c>
      <c r="EQ13" s="40" t="s">
        <v>637</v>
      </c>
      <c r="ER13" s="40"/>
    </row>
    <row r="14" spans="1:148" ht="49.5" hidden="1" customHeight="1">
      <c r="A14" s="39" t="s">
        <v>638</v>
      </c>
      <c r="B14" s="40">
        <v>1348</v>
      </c>
      <c r="C14" s="40" t="s">
        <v>595</v>
      </c>
      <c r="D14" s="40" t="s">
        <v>570</v>
      </c>
      <c r="E14" s="40" t="s">
        <v>589</v>
      </c>
      <c r="F14" s="40" t="s">
        <v>581</v>
      </c>
      <c r="G14" s="40" t="s">
        <v>17</v>
      </c>
      <c r="H14" s="40" t="s">
        <v>596</v>
      </c>
      <c r="I14" s="40" t="s">
        <v>591</v>
      </c>
      <c r="J14" s="40"/>
      <c r="K14" s="40"/>
      <c r="L14" s="40" t="s">
        <v>592</v>
      </c>
      <c r="M14" s="40"/>
      <c r="N14" s="40"/>
      <c r="O14" s="40" t="s">
        <v>574</v>
      </c>
      <c r="P14" s="40"/>
      <c r="Q14" s="40" t="s">
        <v>19</v>
      </c>
      <c r="R14" s="40" t="s">
        <v>20</v>
      </c>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t="s">
        <v>245</v>
      </c>
      <c r="CB14" s="40" t="s">
        <v>246</v>
      </c>
      <c r="CC14" s="40"/>
      <c r="CD14" s="40"/>
      <c r="CE14" s="40"/>
      <c r="CF14" s="40"/>
      <c r="CG14" s="40"/>
      <c r="CH14" s="40"/>
      <c r="CI14" s="40"/>
      <c r="CJ14" s="40"/>
      <c r="CK14" s="40"/>
      <c r="CL14" s="40"/>
      <c r="CM14" s="40"/>
      <c r="CN14" s="40"/>
      <c r="CO14" s="40"/>
      <c r="CP14" s="40"/>
      <c r="CQ14" s="40"/>
      <c r="CR14" s="40"/>
      <c r="CS14" s="40"/>
      <c r="CT14" s="40"/>
      <c r="CU14" s="40"/>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c r="EN14" s="40"/>
      <c r="EO14" s="40"/>
      <c r="EP14" s="40" t="s">
        <v>597</v>
      </c>
      <c r="EQ14" s="40" t="s">
        <v>598</v>
      </c>
      <c r="ER14" s="40" t="s">
        <v>639</v>
      </c>
    </row>
    <row r="15" spans="1:148" ht="49.5" hidden="1" customHeight="1">
      <c r="A15" s="39" t="s">
        <v>640</v>
      </c>
      <c r="B15" s="40">
        <v>1349</v>
      </c>
      <c r="C15" s="40" t="s">
        <v>641</v>
      </c>
      <c r="D15" s="40" t="s">
        <v>570</v>
      </c>
      <c r="E15" s="40" t="s">
        <v>642</v>
      </c>
      <c r="F15" s="40" t="s">
        <v>581</v>
      </c>
      <c r="G15" s="40" t="s">
        <v>643</v>
      </c>
      <c r="H15" s="40" t="s">
        <v>644</v>
      </c>
      <c r="I15" s="40" t="s">
        <v>591</v>
      </c>
      <c r="J15" s="40"/>
      <c r="K15" s="40"/>
      <c r="L15" s="40" t="s">
        <v>616</v>
      </c>
      <c r="M15" s="40"/>
      <c r="N15" s="40"/>
      <c r="O15" s="40" t="s">
        <v>574</v>
      </c>
      <c r="P15" s="41" t="s">
        <v>645</v>
      </c>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c r="DL15" s="40"/>
      <c r="DM15" s="40"/>
      <c r="DN15" s="40"/>
      <c r="DO15" s="40"/>
      <c r="DP15" s="40"/>
      <c r="DQ15" s="40"/>
      <c r="DR15" s="40"/>
      <c r="DS15" s="40"/>
      <c r="DT15" s="40"/>
      <c r="DU15" s="40"/>
      <c r="DV15" s="40"/>
      <c r="DW15" s="40"/>
      <c r="DX15" s="40"/>
      <c r="DY15" s="40"/>
      <c r="DZ15" s="40"/>
      <c r="EA15" s="40"/>
      <c r="EB15" s="40"/>
      <c r="EC15" s="40"/>
      <c r="ED15" s="40"/>
      <c r="EE15" s="40"/>
      <c r="EF15" s="40"/>
      <c r="EG15" s="40"/>
      <c r="EH15" s="40"/>
      <c r="EI15" s="40"/>
      <c r="EJ15" s="40"/>
      <c r="EK15" s="40"/>
      <c r="EL15" s="40"/>
      <c r="EM15" s="40"/>
      <c r="EN15" s="40"/>
      <c r="EO15" s="40"/>
      <c r="EP15" s="40" t="s">
        <v>597</v>
      </c>
      <c r="EQ15" s="40" t="s">
        <v>646</v>
      </c>
      <c r="ER15" s="41" t="s">
        <v>647</v>
      </c>
    </row>
    <row r="16" spans="1:148" ht="49.5" customHeight="1">
      <c r="A16" s="39" t="s">
        <v>648</v>
      </c>
      <c r="B16" s="40">
        <v>1351</v>
      </c>
      <c r="C16" s="40" t="s">
        <v>649</v>
      </c>
      <c r="D16" s="40" t="s">
        <v>570</v>
      </c>
      <c r="E16" s="40" t="s">
        <v>589</v>
      </c>
      <c r="F16" s="40" t="s">
        <v>581</v>
      </c>
      <c r="G16" s="40" t="s">
        <v>185</v>
      </c>
      <c r="H16" s="40">
        <v>14522178000107</v>
      </c>
      <c r="I16" s="40" t="s">
        <v>591</v>
      </c>
      <c r="J16" s="40"/>
      <c r="K16" s="40"/>
      <c r="L16" s="40" t="s">
        <v>616</v>
      </c>
      <c r="M16" s="40"/>
      <c r="N16" s="40"/>
      <c r="O16" s="40" t="s">
        <v>650</v>
      </c>
      <c r="P16" s="41" t="s">
        <v>651</v>
      </c>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t="s">
        <v>186</v>
      </c>
      <c r="BJ16" s="40" t="s">
        <v>187</v>
      </c>
      <c r="BK16" s="40"/>
      <c r="BL16" s="40"/>
      <c r="BM16" s="40"/>
      <c r="BN16" s="40"/>
      <c r="BO16" s="40"/>
      <c r="BP16" s="40"/>
      <c r="BQ16" s="40"/>
      <c r="BR16" s="40"/>
      <c r="BS16" s="40"/>
      <c r="BT16" s="40"/>
      <c r="BU16" s="40"/>
      <c r="BV16" s="40"/>
      <c r="BW16" s="40" t="s">
        <v>226</v>
      </c>
      <c r="BX16" s="40" t="s">
        <v>227</v>
      </c>
      <c r="BY16" s="40"/>
      <c r="BZ16" s="40"/>
      <c r="CA16" s="40" t="s">
        <v>250</v>
      </c>
      <c r="CB16" s="40" t="s">
        <v>187</v>
      </c>
      <c r="CC16" s="40"/>
      <c r="CD16" s="40"/>
      <c r="CE16" s="40"/>
      <c r="CF16" s="40"/>
      <c r="CG16" s="40"/>
      <c r="CH16" s="40"/>
      <c r="CI16" s="40"/>
      <c r="CJ16" s="40"/>
      <c r="CK16" s="40"/>
      <c r="CL16" s="40"/>
      <c r="CM16" s="40"/>
      <c r="CN16" s="40"/>
      <c r="CO16" s="40"/>
      <c r="CP16" s="40"/>
      <c r="CQ16" s="40"/>
      <c r="CR16" s="40"/>
      <c r="CS16" s="40"/>
      <c r="CT16" s="40"/>
      <c r="CU16" s="40"/>
      <c r="CV16" s="40"/>
      <c r="CW16" s="40"/>
      <c r="CX16" s="40"/>
      <c r="CY16" s="40"/>
      <c r="CZ16" s="40"/>
      <c r="DA16" s="40"/>
      <c r="DB16" s="40"/>
      <c r="DC16" s="40"/>
      <c r="DD16" s="40"/>
      <c r="DE16" s="40"/>
      <c r="DF16" s="40"/>
      <c r="DG16" s="40"/>
      <c r="DH16" s="40"/>
      <c r="DI16" s="40"/>
      <c r="DJ16" s="40"/>
      <c r="DK16" s="40"/>
      <c r="DL16" s="40"/>
      <c r="DM16" s="40"/>
      <c r="DN16" s="40"/>
      <c r="DO16" s="40"/>
      <c r="DP16" s="40"/>
      <c r="DQ16" s="40"/>
      <c r="DR16" s="40"/>
      <c r="DS16" s="40"/>
      <c r="DT16" s="40"/>
      <c r="DU16" s="40"/>
      <c r="DV16" s="40"/>
      <c r="DW16" s="40"/>
      <c r="DX16" s="40"/>
      <c r="DY16" s="40"/>
      <c r="DZ16" s="40"/>
      <c r="EA16" s="40"/>
      <c r="EB16" s="40"/>
      <c r="EC16" s="40"/>
      <c r="ED16" s="40"/>
      <c r="EE16" s="40"/>
      <c r="EF16" s="40"/>
      <c r="EG16" s="40"/>
      <c r="EH16" s="40"/>
      <c r="EI16" s="40"/>
      <c r="EJ16" s="40"/>
      <c r="EK16" s="40"/>
      <c r="EL16" s="40"/>
      <c r="EM16" s="40"/>
      <c r="EN16" s="40"/>
      <c r="EO16" s="40"/>
      <c r="EP16" s="40" t="s">
        <v>652</v>
      </c>
      <c r="EQ16" s="40"/>
      <c r="ER16" s="41" t="s">
        <v>653</v>
      </c>
    </row>
    <row r="17" spans="1:148" ht="49.5" hidden="1" customHeight="1">
      <c r="A17" s="39" t="s">
        <v>654</v>
      </c>
      <c r="B17" s="40">
        <v>1357</v>
      </c>
      <c r="C17" s="40" t="s">
        <v>655</v>
      </c>
      <c r="D17" s="40" t="s">
        <v>570</v>
      </c>
      <c r="E17" s="40" t="s">
        <v>589</v>
      </c>
      <c r="F17" s="40" t="s">
        <v>581</v>
      </c>
      <c r="G17" s="40" t="s">
        <v>23</v>
      </c>
      <c r="H17" s="40" t="s">
        <v>656</v>
      </c>
      <c r="I17" s="40" t="s">
        <v>591</v>
      </c>
      <c r="J17" s="40"/>
      <c r="K17" s="40"/>
      <c r="L17" s="40" t="s">
        <v>616</v>
      </c>
      <c r="M17" s="40"/>
      <c r="N17" s="40"/>
      <c r="O17" s="40" t="s">
        <v>574</v>
      </c>
      <c r="P17" s="40"/>
      <c r="Q17" s="40" t="s">
        <v>19</v>
      </c>
      <c r="R17" s="40" t="s">
        <v>24</v>
      </c>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t="s">
        <v>245</v>
      </c>
      <c r="CB17" s="40" t="s">
        <v>246</v>
      </c>
      <c r="CC17" s="40"/>
      <c r="CD17" s="40"/>
      <c r="CE17" s="40"/>
      <c r="CF17" s="40"/>
      <c r="CG17" s="40"/>
      <c r="CH17" s="40"/>
      <c r="CI17" s="40"/>
      <c r="CJ17" s="40"/>
      <c r="CK17" s="40"/>
      <c r="CL17" s="40"/>
      <c r="CM17" s="40"/>
      <c r="CN17" s="40"/>
      <c r="CO17" s="40"/>
      <c r="CP17" s="40"/>
      <c r="CQ17" s="40"/>
      <c r="CR17" s="40"/>
      <c r="CS17" s="40"/>
      <c r="CT17" s="40"/>
      <c r="CU17" s="40"/>
      <c r="CV17" s="40"/>
      <c r="CW17" s="40"/>
      <c r="CX17" s="40"/>
      <c r="CY17" s="40"/>
      <c r="CZ17" s="40"/>
      <c r="DA17" s="40"/>
      <c r="DB17" s="40"/>
      <c r="DC17" s="40"/>
      <c r="DD17" s="40"/>
      <c r="DE17" s="40"/>
      <c r="DF17" s="40"/>
      <c r="DG17" s="40"/>
      <c r="DH17" s="40"/>
      <c r="DI17" s="40"/>
      <c r="DJ17" s="40"/>
      <c r="DK17" s="40"/>
      <c r="DL17" s="40"/>
      <c r="DM17" s="40"/>
      <c r="DN17" s="40"/>
      <c r="DO17" s="40"/>
      <c r="DP17" s="40"/>
      <c r="DQ17" s="40"/>
      <c r="DR17" s="40"/>
      <c r="DS17" s="40"/>
      <c r="DT17" s="40"/>
      <c r="DU17" s="40"/>
      <c r="DV17" s="40"/>
      <c r="DW17" s="40"/>
      <c r="DX17" s="40"/>
      <c r="DY17" s="40"/>
      <c r="DZ17" s="40"/>
      <c r="EA17" s="40"/>
      <c r="EB17" s="40"/>
      <c r="EC17" s="40"/>
      <c r="ED17" s="40"/>
      <c r="EE17" s="40"/>
      <c r="EF17" s="40"/>
      <c r="EG17" s="40"/>
      <c r="EH17" s="40"/>
      <c r="EI17" s="40"/>
      <c r="EJ17" s="40"/>
      <c r="EK17" s="40"/>
      <c r="EL17" s="40"/>
      <c r="EM17" s="40"/>
      <c r="EN17" s="40"/>
      <c r="EO17" s="40"/>
      <c r="EP17" s="40" t="s">
        <v>597</v>
      </c>
      <c r="EQ17" s="40" t="s">
        <v>657</v>
      </c>
      <c r="ER17" s="40"/>
    </row>
    <row r="18" spans="1:148" ht="49.5" hidden="1" customHeight="1">
      <c r="A18" s="39" t="s">
        <v>658</v>
      </c>
      <c r="B18" s="40">
        <v>1362</v>
      </c>
      <c r="C18" s="40" t="s">
        <v>659</v>
      </c>
      <c r="D18" s="40" t="s">
        <v>570</v>
      </c>
      <c r="E18" s="40" t="s">
        <v>589</v>
      </c>
      <c r="F18" s="40" t="s">
        <v>581</v>
      </c>
      <c r="G18" s="40" t="s">
        <v>50</v>
      </c>
      <c r="H18" s="40" t="s">
        <v>660</v>
      </c>
      <c r="I18" s="40" t="s">
        <v>591</v>
      </c>
      <c r="J18" s="40"/>
      <c r="K18" s="40"/>
      <c r="L18" s="40" t="s">
        <v>616</v>
      </c>
      <c r="M18" s="40"/>
      <c r="N18" s="40"/>
      <c r="O18" s="40"/>
      <c r="P18" s="40"/>
      <c r="Q18" s="40"/>
      <c r="R18" s="40"/>
      <c r="S18" s="40" t="s">
        <v>51</v>
      </c>
      <c r="T18" s="40" t="s">
        <v>52</v>
      </c>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t="s">
        <v>156</v>
      </c>
      <c r="BB18" s="40" t="s">
        <v>157</v>
      </c>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c r="CJ18" s="40"/>
      <c r="CK18" s="40"/>
      <c r="CL18" s="40"/>
      <c r="CM18" s="40"/>
      <c r="CN18" s="40"/>
      <c r="CO18" s="40"/>
      <c r="CP18" s="40"/>
      <c r="CQ18" s="40"/>
      <c r="CR18" s="40"/>
      <c r="CS18" s="40"/>
      <c r="CT18" s="40"/>
      <c r="CU18" s="40"/>
      <c r="CV18" s="40"/>
      <c r="CW18" s="40"/>
      <c r="CX18" s="40"/>
      <c r="CY18" s="40" t="s">
        <v>322</v>
      </c>
      <c r="CZ18" s="40" t="s">
        <v>323</v>
      </c>
      <c r="DA18" s="40"/>
      <c r="DB18" s="40"/>
      <c r="DC18" s="40"/>
      <c r="DD18" s="40"/>
      <c r="DE18" s="40"/>
      <c r="DF18" s="40"/>
      <c r="DG18" s="40"/>
      <c r="DH18" s="40"/>
      <c r="DI18" s="40"/>
      <c r="DJ18" s="40"/>
      <c r="DK18" s="40"/>
      <c r="DL18" s="40"/>
      <c r="DM18" s="40"/>
      <c r="DN18" s="40"/>
      <c r="DO18" s="40"/>
      <c r="DP18" s="40"/>
      <c r="DQ18" s="40"/>
      <c r="DR18" s="40"/>
      <c r="DS18" s="40"/>
      <c r="DT18" s="40"/>
      <c r="DU18" s="40"/>
      <c r="DV18" s="40"/>
      <c r="DW18" s="40"/>
      <c r="DX18" s="40"/>
      <c r="DY18" s="40"/>
      <c r="DZ18" s="40"/>
      <c r="EA18" s="40"/>
      <c r="EB18" s="40"/>
      <c r="EC18" s="40"/>
      <c r="ED18" s="40"/>
      <c r="EE18" s="40"/>
      <c r="EF18" s="40"/>
      <c r="EG18" s="40"/>
      <c r="EH18" s="40"/>
      <c r="EI18" s="40"/>
      <c r="EJ18" s="40"/>
      <c r="EK18" s="40"/>
      <c r="EL18" s="40"/>
      <c r="EM18" s="40" t="s">
        <v>417</v>
      </c>
      <c r="EN18" s="40" t="s">
        <v>418</v>
      </c>
      <c r="EO18" s="40"/>
      <c r="EP18" s="40" t="s">
        <v>597</v>
      </c>
      <c r="EQ18" s="40" t="s">
        <v>661</v>
      </c>
      <c r="ER18" s="41" t="s">
        <v>662</v>
      </c>
    </row>
    <row r="19" spans="1:148" ht="49.5" hidden="1" customHeight="1">
      <c r="A19" s="39" t="s">
        <v>663</v>
      </c>
      <c r="B19" s="40">
        <v>1365</v>
      </c>
      <c r="C19" s="40" t="s">
        <v>664</v>
      </c>
      <c r="D19" s="40" t="s">
        <v>570</v>
      </c>
      <c r="E19" s="40" t="s">
        <v>589</v>
      </c>
      <c r="F19" s="40" t="s">
        <v>581</v>
      </c>
      <c r="G19" s="40" t="s">
        <v>25</v>
      </c>
      <c r="H19" s="40" t="s">
        <v>665</v>
      </c>
      <c r="I19" s="40" t="s">
        <v>591</v>
      </c>
      <c r="J19" s="40"/>
      <c r="K19" s="40"/>
      <c r="L19" s="40" t="s">
        <v>616</v>
      </c>
      <c r="M19" s="40"/>
      <c r="N19" s="40"/>
      <c r="O19" s="40" t="s">
        <v>574</v>
      </c>
      <c r="P19" s="40"/>
      <c r="Q19" s="40" t="s">
        <v>19</v>
      </c>
      <c r="R19" s="40" t="s">
        <v>26</v>
      </c>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t="s">
        <v>245</v>
      </c>
      <c r="CB19" s="40" t="s">
        <v>246</v>
      </c>
      <c r="CC19" s="40"/>
      <c r="CD19" s="40"/>
      <c r="CE19" s="40"/>
      <c r="CF19" s="40"/>
      <c r="CG19" s="40"/>
      <c r="CH19" s="40"/>
      <c r="CI19" s="40"/>
      <c r="CJ19" s="40"/>
      <c r="CK19" s="40"/>
      <c r="CL19" s="40"/>
      <c r="CM19" s="40"/>
      <c r="CN19" s="40"/>
      <c r="CO19" s="40"/>
      <c r="CP19" s="40"/>
      <c r="CQ19" s="40"/>
      <c r="CR19" s="40"/>
      <c r="CS19" s="40"/>
      <c r="CT19" s="40"/>
      <c r="CU19" s="40"/>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c r="DV19" s="40"/>
      <c r="DW19" s="40"/>
      <c r="DX19" s="40"/>
      <c r="DY19" s="40"/>
      <c r="DZ19" s="40"/>
      <c r="EA19" s="40"/>
      <c r="EB19" s="40"/>
      <c r="EC19" s="40"/>
      <c r="ED19" s="40"/>
      <c r="EE19" s="40"/>
      <c r="EF19" s="40"/>
      <c r="EG19" s="40"/>
      <c r="EH19" s="40"/>
      <c r="EI19" s="40"/>
      <c r="EJ19" s="40"/>
      <c r="EK19" s="40"/>
      <c r="EL19" s="40"/>
      <c r="EM19" s="40"/>
      <c r="EN19" s="40"/>
      <c r="EO19" s="40"/>
      <c r="EP19" s="40" t="s">
        <v>597</v>
      </c>
      <c r="EQ19" s="40" t="s">
        <v>598</v>
      </c>
      <c r="ER19" s="40" t="s">
        <v>639</v>
      </c>
    </row>
    <row r="20" spans="1:148" ht="49.5" hidden="1" customHeight="1">
      <c r="A20" s="39" t="s">
        <v>666</v>
      </c>
      <c r="B20" s="40">
        <v>1368</v>
      </c>
      <c r="C20" s="40" t="s">
        <v>667</v>
      </c>
      <c r="D20" s="40" t="s">
        <v>570</v>
      </c>
      <c r="E20" s="40" t="s">
        <v>613</v>
      </c>
      <c r="F20" s="40" t="s">
        <v>581</v>
      </c>
      <c r="G20" s="40" t="s">
        <v>54</v>
      </c>
      <c r="H20" s="40" t="s">
        <v>668</v>
      </c>
      <c r="I20" s="40" t="s">
        <v>591</v>
      </c>
      <c r="J20" s="40"/>
      <c r="K20" s="40"/>
      <c r="L20" s="40" t="s">
        <v>616</v>
      </c>
      <c r="M20" s="40"/>
      <c r="N20" s="40"/>
      <c r="O20" s="40"/>
      <c r="P20" s="40"/>
      <c r="Q20" s="40"/>
      <c r="R20" s="40"/>
      <c r="S20" s="40" t="s">
        <v>55</v>
      </c>
      <c r="T20" s="40" t="s">
        <v>56</v>
      </c>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0"/>
      <c r="BZ20" s="40"/>
      <c r="CA20" s="40"/>
      <c r="CB20" s="40"/>
      <c r="CC20" s="40"/>
      <c r="CD20" s="40"/>
      <c r="CE20" s="40"/>
      <c r="CF20" s="40"/>
      <c r="CG20" s="40"/>
      <c r="CH20" s="40"/>
      <c r="CI20" s="40"/>
      <c r="CJ20" s="40"/>
      <c r="CK20" s="40"/>
      <c r="CL20" s="40"/>
      <c r="CM20" s="40"/>
      <c r="CN20" s="40"/>
      <c r="CO20" s="40"/>
      <c r="CP20" s="40"/>
      <c r="CQ20" s="40"/>
      <c r="CR20" s="40"/>
      <c r="CS20" s="40"/>
      <c r="CT20" s="40"/>
      <c r="CU20" s="40"/>
      <c r="CV20" s="40"/>
      <c r="CW20" s="40"/>
      <c r="CX20" s="40"/>
      <c r="CY20" s="40"/>
      <c r="CZ20" s="40"/>
      <c r="DA20" s="40"/>
      <c r="DB20" s="40"/>
      <c r="DC20" s="40"/>
      <c r="DD20" s="40"/>
      <c r="DE20" s="40"/>
      <c r="DF20" s="40"/>
      <c r="DG20" s="40"/>
      <c r="DH20" s="40"/>
      <c r="DI20" s="40"/>
      <c r="DJ20" s="40"/>
      <c r="DK20" s="40"/>
      <c r="DL20" s="40"/>
      <c r="DM20" s="40"/>
      <c r="DN20" s="40"/>
      <c r="DO20" s="40"/>
      <c r="DP20" s="40"/>
      <c r="DQ20" s="40"/>
      <c r="DR20" s="40"/>
      <c r="DS20" s="40"/>
      <c r="DT20" s="40"/>
      <c r="DU20" s="40"/>
      <c r="DV20" s="40"/>
      <c r="DW20" s="40"/>
      <c r="DX20" s="40"/>
      <c r="DY20" s="40"/>
      <c r="DZ20" s="40"/>
      <c r="EA20" s="40"/>
      <c r="EB20" s="40"/>
      <c r="EC20" s="40"/>
      <c r="ED20" s="40"/>
      <c r="EE20" s="40"/>
      <c r="EF20" s="40"/>
      <c r="EG20" s="40"/>
      <c r="EH20" s="40"/>
      <c r="EI20" s="40"/>
      <c r="EJ20" s="40"/>
      <c r="EK20" s="40"/>
      <c r="EL20" s="40"/>
      <c r="EM20" s="40"/>
      <c r="EN20" s="40"/>
      <c r="EO20" s="40"/>
      <c r="EP20" s="40" t="s">
        <v>597</v>
      </c>
      <c r="EQ20" s="40" t="s">
        <v>669</v>
      </c>
      <c r="ER20" s="40" t="s">
        <v>670</v>
      </c>
    </row>
    <row r="21" spans="1:148" ht="49.5" hidden="1" customHeight="1">
      <c r="A21" s="39" t="s">
        <v>671</v>
      </c>
      <c r="B21" s="40">
        <v>1369</v>
      </c>
      <c r="C21" s="40" t="s">
        <v>672</v>
      </c>
      <c r="D21" s="40" t="s">
        <v>570</v>
      </c>
      <c r="E21" s="40" t="s">
        <v>589</v>
      </c>
      <c r="F21" s="40" t="s">
        <v>581</v>
      </c>
      <c r="G21" s="40" t="s">
        <v>27</v>
      </c>
      <c r="H21" s="40" t="s">
        <v>673</v>
      </c>
      <c r="I21" s="40" t="s">
        <v>591</v>
      </c>
      <c r="J21" s="40"/>
      <c r="K21" s="40"/>
      <c r="L21" s="40" t="s">
        <v>616</v>
      </c>
      <c r="M21" s="40"/>
      <c r="N21" s="40"/>
      <c r="O21" s="40" t="s">
        <v>574</v>
      </c>
      <c r="P21" s="40"/>
      <c r="Q21" s="40" t="s">
        <v>19</v>
      </c>
      <c r="R21" s="40" t="s">
        <v>28</v>
      </c>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t="s">
        <v>245</v>
      </c>
      <c r="CB21" s="40" t="s">
        <v>246</v>
      </c>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c r="DQ21" s="40"/>
      <c r="DR21" s="40"/>
      <c r="DS21" s="40"/>
      <c r="DT21" s="40"/>
      <c r="DU21" s="40"/>
      <c r="DV21" s="40"/>
      <c r="DW21" s="40"/>
      <c r="DX21" s="40"/>
      <c r="DY21" s="40"/>
      <c r="DZ21" s="40"/>
      <c r="EA21" s="40"/>
      <c r="EB21" s="40"/>
      <c r="EC21" s="40"/>
      <c r="ED21" s="40"/>
      <c r="EE21" s="40"/>
      <c r="EF21" s="40"/>
      <c r="EG21" s="40"/>
      <c r="EH21" s="40"/>
      <c r="EI21" s="40"/>
      <c r="EJ21" s="40"/>
      <c r="EK21" s="40"/>
      <c r="EL21" s="40"/>
      <c r="EM21" s="40"/>
      <c r="EN21" s="40"/>
      <c r="EO21" s="40"/>
      <c r="EP21" s="40" t="s">
        <v>597</v>
      </c>
      <c r="EQ21" s="40" t="s">
        <v>674</v>
      </c>
      <c r="ER21" s="40" t="s">
        <v>675</v>
      </c>
    </row>
    <row r="22" spans="1:148" ht="49.5" hidden="1" customHeight="1">
      <c r="A22" s="39" t="s">
        <v>676</v>
      </c>
      <c r="B22" s="40">
        <v>1370</v>
      </c>
      <c r="C22" s="40" t="s">
        <v>677</v>
      </c>
      <c r="D22" s="40" t="s">
        <v>570</v>
      </c>
      <c r="E22" s="40" t="s">
        <v>589</v>
      </c>
      <c r="F22" s="40" t="s">
        <v>581</v>
      </c>
      <c r="G22" s="40" t="s">
        <v>59</v>
      </c>
      <c r="H22" s="40" t="s">
        <v>678</v>
      </c>
      <c r="I22" s="40" t="s">
        <v>591</v>
      </c>
      <c r="J22" s="40"/>
      <c r="K22" s="40"/>
      <c r="L22" s="40" t="s">
        <v>616</v>
      </c>
      <c r="M22" s="40"/>
      <c r="N22" s="40"/>
      <c r="O22" s="40"/>
      <c r="P22" s="40"/>
      <c r="Q22" s="40"/>
      <c r="R22" s="40"/>
      <c r="S22" s="40" t="s">
        <v>60</v>
      </c>
      <c r="T22" s="40" t="s">
        <v>61</v>
      </c>
      <c r="U22" s="40"/>
      <c r="V22" s="40"/>
      <c r="W22" s="40"/>
      <c r="X22" s="40"/>
      <c r="Y22" s="40"/>
      <c r="Z22" s="40"/>
      <c r="AA22" s="40"/>
      <c r="AB22" s="40"/>
      <c r="AC22" s="40"/>
      <c r="AD22" s="40"/>
      <c r="AE22" s="40" t="s">
        <v>95</v>
      </c>
      <c r="AF22" s="40" t="s">
        <v>96</v>
      </c>
      <c r="AG22" s="40"/>
      <c r="AH22" s="40"/>
      <c r="AI22" s="40"/>
      <c r="AJ22" s="40"/>
      <c r="AK22" s="40"/>
      <c r="AL22" s="40"/>
      <c r="AM22" s="40"/>
      <c r="AN22" s="40"/>
      <c r="AO22" s="40"/>
      <c r="AP22" s="40"/>
      <c r="AQ22" s="40"/>
      <c r="AR22" s="40"/>
      <c r="AS22" s="40"/>
      <c r="AT22" s="40"/>
      <c r="AU22" s="40"/>
      <c r="AV22" s="40"/>
      <c r="AW22" s="40" t="s">
        <v>145</v>
      </c>
      <c r="AX22" s="40" t="s">
        <v>146</v>
      </c>
      <c r="AY22" s="40"/>
      <c r="AZ22" s="40"/>
      <c r="BA22" s="40"/>
      <c r="BB22" s="40"/>
      <c r="BC22" s="40"/>
      <c r="BD22" s="40"/>
      <c r="BE22" s="40"/>
      <c r="BF22" s="40"/>
      <c r="BG22" s="40"/>
      <c r="BH22" s="40"/>
      <c r="BI22" s="40" t="s">
        <v>189</v>
      </c>
      <c r="BJ22" s="40" t="s">
        <v>190</v>
      </c>
      <c r="BK22" s="40"/>
      <c r="BL22" s="40"/>
      <c r="BM22" s="40"/>
      <c r="BN22" s="40"/>
      <c r="BO22" s="40"/>
      <c r="BP22" s="40"/>
      <c r="BQ22" s="40"/>
      <c r="BR22" s="40"/>
      <c r="BS22" s="40"/>
      <c r="BT22" s="40"/>
      <c r="BU22" s="40"/>
      <c r="BV22" s="40"/>
      <c r="BW22" s="40" t="s">
        <v>229</v>
      </c>
      <c r="BX22" s="40" t="s">
        <v>230</v>
      </c>
      <c r="BY22" s="40"/>
      <c r="BZ22" s="40"/>
      <c r="CA22" s="40" t="s">
        <v>251</v>
      </c>
      <c r="CB22" s="40" t="s">
        <v>252</v>
      </c>
      <c r="CC22" s="40"/>
      <c r="CD22" s="40"/>
      <c r="CE22" s="40"/>
      <c r="CF22" s="40"/>
      <c r="CG22" s="40"/>
      <c r="CH22" s="40"/>
      <c r="CI22" s="40"/>
      <c r="CJ22" s="40"/>
      <c r="CK22" s="40"/>
      <c r="CL22" s="40"/>
      <c r="CM22" s="40"/>
      <c r="CN22" s="40"/>
      <c r="CO22" s="40"/>
      <c r="CP22" s="40"/>
      <c r="CQ22" s="40"/>
      <c r="CR22" s="40"/>
      <c r="CS22" s="40"/>
      <c r="CT22" s="40"/>
      <c r="CU22" s="40"/>
      <c r="CV22" s="40"/>
      <c r="CW22" s="40"/>
      <c r="CX22" s="40"/>
      <c r="CY22" s="40" t="s">
        <v>325</v>
      </c>
      <c r="CZ22" s="40" t="s">
        <v>326</v>
      </c>
      <c r="DA22" s="40"/>
      <c r="DB22" s="40"/>
      <c r="DC22" s="40" t="s">
        <v>335</v>
      </c>
      <c r="DD22" s="40" t="s">
        <v>333</v>
      </c>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t="s">
        <v>576</v>
      </c>
      <c r="EQ22" s="40"/>
      <c r="ER22" s="40"/>
    </row>
    <row r="23" spans="1:148" ht="49.5" hidden="1" customHeight="1">
      <c r="A23" s="39" t="s">
        <v>679</v>
      </c>
      <c r="B23" s="40">
        <v>1371</v>
      </c>
      <c r="C23" s="40" t="s">
        <v>680</v>
      </c>
      <c r="D23" s="40" t="s">
        <v>570</v>
      </c>
      <c r="E23" s="40" t="s">
        <v>613</v>
      </c>
      <c r="F23" s="40" t="s">
        <v>29</v>
      </c>
      <c r="G23" s="40" t="s">
        <v>29</v>
      </c>
      <c r="H23" s="40"/>
      <c r="I23" s="40" t="s">
        <v>681</v>
      </c>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t="s">
        <v>253</v>
      </c>
      <c r="CB23" s="40" t="s">
        <v>254</v>
      </c>
      <c r="CC23" s="40"/>
      <c r="CD23" s="40"/>
      <c r="CE23" s="40"/>
      <c r="CF23" s="40"/>
      <c r="CG23" s="40"/>
      <c r="CH23" s="40"/>
      <c r="CI23" s="40"/>
      <c r="CJ23" s="40"/>
      <c r="CK23" s="40"/>
      <c r="CL23" s="40"/>
      <c r="CM23" s="40"/>
      <c r="CN23" s="40"/>
      <c r="CO23" s="40"/>
      <c r="CP23" s="40"/>
      <c r="CQ23" s="40"/>
      <c r="CR23" s="40"/>
      <c r="CS23" s="40"/>
      <c r="CT23" s="40"/>
      <c r="CU23" s="40"/>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t="s">
        <v>368</v>
      </c>
      <c r="DT23" s="40" t="s">
        <v>369</v>
      </c>
      <c r="DU23" s="40"/>
      <c r="DV23" s="40"/>
      <c r="DW23" s="40"/>
      <c r="DX23" s="40"/>
      <c r="DY23" s="40"/>
      <c r="DZ23" s="40"/>
      <c r="EA23" s="40"/>
      <c r="EB23" s="40"/>
      <c r="EC23" s="40"/>
      <c r="ED23" s="40"/>
      <c r="EE23" s="40"/>
      <c r="EF23" s="40"/>
      <c r="EG23" s="40"/>
      <c r="EH23" s="40"/>
      <c r="EI23" s="40"/>
      <c r="EJ23" s="40"/>
      <c r="EK23" s="40"/>
      <c r="EL23" s="40"/>
      <c r="EM23" s="40"/>
      <c r="EN23" s="40"/>
      <c r="EO23" s="40"/>
      <c r="EP23" s="40" t="s">
        <v>576</v>
      </c>
      <c r="EQ23" s="40"/>
      <c r="ER23" s="40"/>
    </row>
    <row r="24" spans="1:148" ht="49.5" hidden="1" customHeight="1">
      <c r="A24" s="39" t="s">
        <v>682</v>
      </c>
      <c r="B24" s="40">
        <v>1372</v>
      </c>
      <c r="C24" s="40" t="s">
        <v>683</v>
      </c>
      <c r="D24" s="40" t="s">
        <v>570</v>
      </c>
      <c r="E24" s="40" t="s">
        <v>684</v>
      </c>
      <c r="F24" s="40" t="s">
        <v>581</v>
      </c>
      <c r="G24" s="40" t="s">
        <v>685</v>
      </c>
      <c r="H24" s="40" t="s">
        <v>686</v>
      </c>
      <c r="I24" s="40" t="s">
        <v>584</v>
      </c>
      <c r="J24" s="40" t="s">
        <v>687</v>
      </c>
      <c r="K24" s="40"/>
      <c r="L24" s="40"/>
      <c r="M24" s="40"/>
      <c r="N24" s="40" t="s">
        <v>688</v>
      </c>
      <c r="O24" s="40" t="s">
        <v>574</v>
      </c>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c r="BZ24" s="40"/>
      <c r="CA24" s="40"/>
      <c r="CB24" s="40"/>
      <c r="CC24" s="40"/>
      <c r="CD24" s="40"/>
      <c r="CE24" s="40"/>
      <c r="CF24" s="40"/>
      <c r="CG24" s="40"/>
      <c r="CH24" s="40"/>
      <c r="CI24" s="40"/>
      <c r="CJ24" s="40"/>
      <c r="CK24" s="40"/>
      <c r="CL24" s="40"/>
      <c r="CM24" s="40"/>
      <c r="CN24" s="40"/>
      <c r="CO24" s="40"/>
      <c r="CP24" s="40"/>
      <c r="CQ24" s="40"/>
      <c r="CR24" s="40"/>
      <c r="CS24" s="40"/>
      <c r="CT24" s="40"/>
      <c r="CU24" s="40"/>
      <c r="CV24" s="40"/>
      <c r="CW24" s="40"/>
      <c r="CX24" s="40"/>
      <c r="CY24" s="40"/>
      <c r="CZ24" s="40"/>
      <c r="DA24" s="40"/>
      <c r="DB24" s="40"/>
      <c r="DC24" s="40"/>
      <c r="DD24" s="40"/>
      <c r="DE24" s="40"/>
      <c r="DF24" s="40"/>
      <c r="DG24" s="40"/>
      <c r="DH24" s="40"/>
      <c r="DI24" s="40"/>
      <c r="DJ24" s="40"/>
      <c r="DK24" s="40"/>
      <c r="DL24" s="40"/>
      <c r="DM24" s="40"/>
      <c r="DN24" s="40"/>
      <c r="DO24" s="40"/>
      <c r="DP24" s="40"/>
      <c r="DQ24" s="40"/>
      <c r="DR24" s="40"/>
      <c r="DS24" s="40"/>
      <c r="DT24" s="40"/>
      <c r="DU24" s="40"/>
      <c r="DV24" s="40"/>
      <c r="DW24" s="40"/>
      <c r="DX24" s="40"/>
      <c r="DY24" s="40"/>
      <c r="DZ24" s="40"/>
      <c r="EA24" s="40"/>
      <c r="EB24" s="40"/>
      <c r="EC24" s="40"/>
      <c r="ED24" s="40"/>
      <c r="EE24" s="40"/>
      <c r="EF24" s="40"/>
      <c r="EG24" s="40"/>
      <c r="EH24" s="40"/>
      <c r="EI24" s="40"/>
      <c r="EJ24" s="40"/>
      <c r="EK24" s="40"/>
      <c r="EL24" s="40"/>
      <c r="EM24" s="40"/>
      <c r="EN24" s="40"/>
      <c r="EO24" s="40"/>
      <c r="EP24" s="40" t="s">
        <v>576</v>
      </c>
      <c r="EQ24" s="40"/>
      <c r="ER24" s="40"/>
    </row>
    <row r="25" spans="1:148" ht="49.5" hidden="1" customHeight="1">
      <c r="A25" s="39" t="s">
        <v>689</v>
      </c>
      <c r="B25" s="40">
        <v>1373</v>
      </c>
      <c r="C25" s="40" t="s">
        <v>690</v>
      </c>
      <c r="D25" s="40" t="s">
        <v>570</v>
      </c>
      <c r="E25" s="40" t="s">
        <v>684</v>
      </c>
      <c r="F25" s="40" t="s">
        <v>581</v>
      </c>
      <c r="G25" s="40" t="s">
        <v>62</v>
      </c>
      <c r="H25" s="40" t="s">
        <v>691</v>
      </c>
      <c r="I25" s="40" t="s">
        <v>591</v>
      </c>
      <c r="J25" s="40"/>
      <c r="K25" s="40"/>
      <c r="L25" s="40" t="s">
        <v>592</v>
      </c>
      <c r="M25" s="40"/>
      <c r="N25" s="40"/>
      <c r="O25" s="40"/>
      <c r="P25" s="40"/>
      <c r="Q25" s="40"/>
      <c r="R25" s="40"/>
      <c r="S25" s="40" t="s">
        <v>63</v>
      </c>
      <c r="T25" s="40" t="s">
        <v>64</v>
      </c>
      <c r="U25" s="40"/>
      <c r="V25" s="40"/>
      <c r="W25" s="40"/>
      <c r="X25" s="40"/>
      <c r="Y25" s="40" t="s">
        <v>78</v>
      </c>
      <c r="Z25" s="40" t="s">
        <v>79</v>
      </c>
      <c r="AA25" s="40"/>
      <c r="AB25" s="40"/>
      <c r="AC25" s="40"/>
      <c r="AD25" s="40"/>
      <c r="AE25" s="40"/>
      <c r="AF25" s="40"/>
      <c r="AG25" s="43"/>
      <c r="AH25" s="43"/>
      <c r="AI25" s="43"/>
      <c r="AJ25" s="43"/>
      <c r="AK25" s="43"/>
      <c r="AL25" s="43"/>
      <c r="AM25" s="43"/>
      <c r="AN25" s="43"/>
      <c r="AO25" s="43"/>
      <c r="AP25" s="43"/>
      <c r="AQ25" s="43"/>
      <c r="AR25" s="43"/>
      <c r="AS25" s="43"/>
      <c r="AT25" s="43"/>
      <c r="AU25" s="43" t="s">
        <v>135</v>
      </c>
      <c r="AV25" s="43" t="s">
        <v>136</v>
      </c>
      <c r="AW25" s="43" t="s">
        <v>148</v>
      </c>
      <c r="AX25" s="43" t="s">
        <v>149</v>
      </c>
      <c r="AY25" s="43"/>
      <c r="AZ25" s="43"/>
      <c r="BA25" s="43"/>
      <c r="BB25" s="43"/>
      <c r="BC25" s="43"/>
      <c r="BD25" s="43"/>
      <c r="BE25" s="43" t="s">
        <v>167</v>
      </c>
      <c r="BF25" s="43" t="s">
        <v>168</v>
      </c>
      <c r="BG25" s="43" t="s">
        <v>173</v>
      </c>
      <c r="BH25" s="43" t="s">
        <v>174</v>
      </c>
      <c r="BI25" s="43" t="s">
        <v>192</v>
      </c>
      <c r="BJ25" s="43" t="s">
        <v>193</v>
      </c>
      <c r="BK25" s="43"/>
      <c r="BL25" s="43"/>
      <c r="BM25" s="43" t="s">
        <v>202</v>
      </c>
      <c r="BN25" s="43" t="s">
        <v>203</v>
      </c>
      <c r="BO25" s="43" t="s">
        <v>209</v>
      </c>
      <c r="BP25" s="43" t="s">
        <v>210</v>
      </c>
      <c r="BQ25" s="43" t="s">
        <v>212</v>
      </c>
      <c r="BR25" s="43" t="s">
        <v>213</v>
      </c>
      <c r="BS25" s="43" t="s">
        <v>216</v>
      </c>
      <c r="BT25" s="43" t="s">
        <v>213</v>
      </c>
      <c r="BU25" s="43" t="s">
        <v>219</v>
      </c>
      <c r="BV25" s="43" t="s">
        <v>213</v>
      </c>
      <c r="BW25" s="43" t="s">
        <v>222</v>
      </c>
      <c r="BX25" s="43" t="s">
        <v>231</v>
      </c>
      <c r="BY25" s="43" t="s">
        <v>236</v>
      </c>
      <c r="BZ25" s="43" t="s">
        <v>237</v>
      </c>
      <c r="CA25" s="43" t="s">
        <v>255</v>
      </c>
      <c r="CB25" s="43" t="s">
        <v>256</v>
      </c>
      <c r="CC25" s="43"/>
      <c r="CD25" s="43"/>
      <c r="CE25" s="43"/>
      <c r="CF25" s="43"/>
      <c r="CG25" s="43" t="s">
        <v>270</v>
      </c>
      <c r="CH25" s="43" t="s">
        <v>271</v>
      </c>
      <c r="CI25" s="43"/>
      <c r="CJ25" s="43"/>
      <c r="CK25" s="43"/>
      <c r="CL25" s="43"/>
      <c r="CM25" s="43"/>
      <c r="CN25" s="43"/>
      <c r="CO25" s="43" t="s">
        <v>291</v>
      </c>
      <c r="CP25" s="43" t="s">
        <v>292</v>
      </c>
      <c r="CQ25" s="43" t="s">
        <v>301</v>
      </c>
      <c r="CR25" s="43" t="s">
        <v>302</v>
      </c>
      <c r="CS25" s="43"/>
      <c r="CT25" s="43"/>
      <c r="CU25" s="43"/>
      <c r="CV25" s="43"/>
      <c r="CW25" s="43"/>
      <c r="CX25" s="43"/>
      <c r="CY25" s="43"/>
      <c r="CZ25" s="43"/>
      <c r="DA25" s="43"/>
      <c r="DB25" s="43"/>
      <c r="DC25" s="43"/>
      <c r="DD25" s="43"/>
      <c r="DE25" s="43"/>
      <c r="DF25" s="43"/>
      <c r="DG25" s="43"/>
      <c r="DH25" s="43"/>
      <c r="DI25" s="43"/>
      <c r="DJ25" s="43"/>
      <c r="DK25" s="43"/>
      <c r="DL25" s="43"/>
      <c r="DM25" s="43"/>
      <c r="DN25" s="43"/>
      <c r="DO25" s="43"/>
      <c r="DP25" s="43"/>
      <c r="DQ25" s="43"/>
      <c r="DR25" s="43"/>
      <c r="DS25" s="43"/>
      <c r="DT25" s="43"/>
      <c r="DU25" s="43" t="s">
        <v>375</v>
      </c>
      <c r="DV25" s="43" t="s">
        <v>376</v>
      </c>
      <c r="DW25" s="43"/>
      <c r="DX25" s="43"/>
      <c r="DY25" s="43" t="s">
        <v>385</v>
      </c>
      <c r="DZ25" s="43" t="s">
        <v>386</v>
      </c>
      <c r="EA25" s="43"/>
      <c r="EB25" s="43"/>
      <c r="EC25" s="43"/>
      <c r="ED25" s="43"/>
      <c r="EE25" s="43"/>
      <c r="EF25" s="43"/>
      <c r="EG25" s="43"/>
      <c r="EH25" s="43"/>
      <c r="EI25" s="43" t="s">
        <v>407</v>
      </c>
      <c r="EJ25" s="43" t="s">
        <v>408</v>
      </c>
      <c r="EK25" s="43"/>
      <c r="EL25" s="43"/>
      <c r="EM25" s="43"/>
      <c r="EN25" s="43"/>
      <c r="EO25" s="43"/>
      <c r="EP25" s="43" t="s">
        <v>576</v>
      </c>
      <c r="EQ25" s="43"/>
      <c r="ER25" s="43"/>
    </row>
    <row r="26" spans="1:148" ht="49.5" customHeight="1">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c r="BJ26" s="36"/>
      <c r="BK26" s="36"/>
      <c r="BL26" s="36"/>
      <c r="BM26" s="36"/>
      <c r="BN26" s="36"/>
      <c r="BO26" s="36"/>
      <c r="BP26" s="36"/>
      <c r="BQ26" s="36"/>
      <c r="BR26" s="36"/>
      <c r="BS26" s="36"/>
      <c r="BT26" s="36"/>
      <c r="BU26" s="36"/>
      <c r="BV26" s="36"/>
      <c r="BW26" s="36"/>
      <c r="BX26" s="36"/>
      <c r="BY26" s="36"/>
      <c r="BZ26" s="36"/>
      <c r="CA26" s="36"/>
      <c r="CB26" s="36"/>
      <c r="CC26" s="36"/>
      <c r="CD26" s="36"/>
      <c r="CE26" s="36"/>
      <c r="CF26" s="36"/>
      <c r="CG26" s="36"/>
      <c r="CH26" s="36"/>
      <c r="CI26" s="36"/>
      <c r="CJ26" s="36"/>
      <c r="CK26" s="36"/>
      <c r="CL26" s="36"/>
      <c r="CM26" s="36"/>
      <c r="CN26" s="36"/>
      <c r="CO26" s="36"/>
      <c r="CP26" s="36"/>
      <c r="CQ26" s="36"/>
      <c r="CR26" s="36"/>
      <c r="CS26" s="36"/>
      <c r="CT26" s="36"/>
      <c r="CU26" s="36"/>
      <c r="CV26" s="36"/>
      <c r="CW26" s="36"/>
      <c r="CX26" s="36"/>
      <c r="CY26" s="36"/>
      <c r="CZ26" s="36"/>
      <c r="DA26" s="36"/>
      <c r="DB26" s="36"/>
      <c r="DC26" s="36"/>
      <c r="DD26" s="36"/>
      <c r="DE26" s="36"/>
      <c r="DF26" s="36"/>
      <c r="DG26" s="36"/>
      <c r="DH26" s="36"/>
      <c r="DI26" s="36"/>
      <c r="DJ26" s="36"/>
      <c r="DK26" s="36"/>
      <c r="DL26" s="36"/>
      <c r="DM26" s="36"/>
      <c r="DN26" s="36"/>
      <c r="DO26" s="36"/>
      <c r="DP26" s="36"/>
      <c r="DQ26" s="36"/>
      <c r="DR26" s="36"/>
      <c r="DS26" s="36"/>
      <c r="DT26" s="36"/>
      <c r="DU26" s="36"/>
      <c r="DV26" s="36"/>
      <c r="DW26" s="36"/>
      <c r="DX26" s="36"/>
      <c r="DY26" s="36"/>
      <c r="DZ26" s="36"/>
      <c r="EA26" s="36"/>
      <c r="EB26" s="36"/>
      <c r="EC26" s="36"/>
      <c r="ED26" s="36"/>
      <c r="EE26" s="36"/>
      <c r="EF26" s="36"/>
      <c r="EG26" s="36"/>
      <c r="EH26" s="36"/>
      <c r="EI26" s="36"/>
      <c r="EJ26" s="36"/>
      <c r="EK26" s="36"/>
      <c r="EL26" s="36"/>
      <c r="EM26" s="36"/>
      <c r="EN26" s="36"/>
      <c r="EO26" s="36"/>
      <c r="EP26" s="36"/>
      <c r="EQ26" s="36"/>
      <c r="ER26" s="36"/>
    </row>
    <row r="27" spans="1:148" ht="49.5" customHeight="1">
      <c r="A27" s="36"/>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36"/>
      <c r="BL27" s="36"/>
      <c r="BM27" s="36"/>
      <c r="BN27" s="36"/>
      <c r="BO27" s="36"/>
      <c r="BP27" s="36"/>
      <c r="BQ27" s="36"/>
      <c r="BR27" s="36"/>
      <c r="BS27" s="36"/>
      <c r="BT27" s="36"/>
      <c r="BU27" s="36"/>
      <c r="BV27" s="36"/>
      <c r="BW27" s="36"/>
      <c r="BX27" s="36"/>
      <c r="BY27" s="36"/>
      <c r="BZ27" s="36"/>
      <c r="CA27" s="36"/>
      <c r="CB27" s="36"/>
      <c r="CC27" s="36"/>
      <c r="CD27" s="36"/>
      <c r="CE27" s="36"/>
      <c r="CF27" s="36"/>
      <c r="CG27" s="36"/>
      <c r="CH27" s="36"/>
      <c r="CI27" s="36"/>
      <c r="CJ27" s="36"/>
      <c r="CK27" s="36"/>
      <c r="CL27" s="36"/>
      <c r="CM27" s="36"/>
      <c r="CN27" s="36"/>
      <c r="CO27" s="36"/>
      <c r="CP27" s="36"/>
      <c r="CQ27" s="36"/>
      <c r="CR27" s="36"/>
      <c r="CS27" s="36"/>
      <c r="CT27" s="36"/>
      <c r="CU27" s="36"/>
      <c r="CV27" s="36"/>
      <c r="CW27" s="36"/>
      <c r="CX27" s="36"/>
      <c r="CY27" s="36"/>
      <c r="CZ27" s="36"/>
      <c r="DA27" s="36"/>
      <c r="DB27" s="36"/>
      <c r="DC27" s="36"/>
      <c r="DD27" s="36"/>
      <c r="DE27" s="36"/>
      <c r="DF27" s="36"/>
      <c r="DG27" s="36"/>
      <c r="DH27" s="36"/>
      <c r="DI27" s="36"/>
      <c r="DJ27" s="36"/>
      <c r="DK27" s="36"/>
      <c r="DL27" s="36"/>
      <c r="DM27" s="36"/>
      <c r="DN27" s="36"/>
      <c r="DO27" s="36"/>
      <c r="DP27" s="36"/>
      <c r="DQ27" s="36"/>
      <c r="DR27" s="36"/>
      <c r="DS27" s="36"/>
      <c r="DT27" s="36"/>
      <c r="DU27" s="36"/>
      <c r="DV27" s="36"/>
      <c r="DW27" s="36"/>
      <c r="DX27" s="36"/>
      <c r="DY27" s="36"/>
      <c r="DZ27" s="36"/>
      <c r="EA27" s="36"/>
      <c r="EB27" s="36"/>
      <c r="EC27" s="36"/>
      <c r="ED27" s="36"/>
      <c r="EE27" s="36"/>
      <c r="EF27" s="36"/>
      <c r="EG27" s="36"/>
      <c r="EH27" s="36"/>
      <c r="EI27" s="36"/>
      <c r="EJ27" s="36"/>
      <c r="EK27" s="36"/>
      <c r="EL27" s="36"/>
      <c r="EM27" s="36"/>
      <c r="EN27" s="36"/>
      <c r="EO27" s="36"/>
      <c r="EP27" s="36"/>
      <c r="EQ27" s="36"/>
      <c r="ER27" s="36"/>
    </row>
    <row r="28" spans="1:148" ht="49.5" customHeight="1">
      <c r="A28" s="36"/>
      <c r="B28" s="36"/>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c r="BJ28" s="36"/>
      <c r="BK28" s="36"/>
      <c r="BL28" s="36"/>
      <c r="BM28" s="36"/>
      <c r="BN28" s="36"/>
      <c r="BO28" s="36"/>
      <c r="BP28" s="36"/>
      <c r="BQ28" s="36"/>
      <c r="BR28" s="36"/>
      <c r="BS28" s="36"/>
      <c r="BT28" s="36"/>
      <c r="BU28" s="36"/>
      <c r="BV28" s="36"/>
      <c r="BW28" s="36"/>
      <c r="BX28" s="36"/>
      <c r="BY28" s="36"/>
      <c r="BZ28" s="36"/>
      <c r="CA28" s="36"/>
      <c r="CB28" s="36"/>
      <c r="CC28" s="36"/>
      <c r="CD28" s="36"/>
      <c r="CE28" s="36"/>
      <c r="CF28" s="36"/>
      <c r="CG28" s="36"/>
      <c r="CH28" s="36"/>
      <c r="CI28" s="36"/>
      <c r="CJ28" s="36"/>
      <c r="CK28" s="36"/>
      <c r="CL28" s="36"/>
      <c r="CM28" s="36"/>
      <c r="CN28" s="36"/>
      <c r="CO28" s="36"/>
      <c r="CP28" s="36"/>
      <c r="CQ28" s="36"/>
      <c r="CR28" s="36"/>
      <c r="CS28" s="36"/>
      <c r="CT28" s="36"/>
      <c r="CU28" s="36"/>
      <c r="CV28" s="36"/>
      <c r="CW28" s="36"/>
      <c r="CX28" s="36"/>
      <c r="CY28" s="36"/>
      <c r="CZ28" s="36"/>
      <c r="DA28" s="36"/>
      <c r="DB28" s="36"/>
      <c r="DC28" s="36"/>
      <c r="DD28" s="36"/>
      <c r="DE28" s="36"/>
      <c r="DF28" s="36"/>
      <c r="DG28" s="36"/>
      <c r="DH28" s="36"/>
      <c r="DI28" s="36"/>
      <c r="DJ28" s="36"/>
      <c r="DK28" s="36"/>
      <c r="DL28" s="36"/>
      <c r="DM28" s="36"/>
      <c r="DN28" s="36"/>
      <c r="DO28" s="36"/>
      <c r="DP28" s="36"/>
      <c r="DQ28" s="36"/>
      <c r="DR28" s="36"/>
      <c r="DS28" s="36"/>
      <c r="DT28" s="36"/>
      <c r="DU28" s="36"/>
      <c r="DV28" s="36"/>
      <c r="DW28" s="36"/>
      <c r="DX28" s="36"/>
      <c r="DY28" s="36"/>
      <c r="DZ28" s="36"/>
      <c r="EA28" s="36"/>
      <c r="EB28" s="36"/>
      <c r="EC28" s="36"/>
      <c r="ED28" s="36"/>
      <c r="EE28" s="36"/>
      <c r="EF28" s="36"/>
      <c r="EG28" s="36"/>
      <c r="EH28" s="36"/>
      <c r="EI28" s="36"/>
      <c r="EJ28" s="36"/>
      <c r="EK28" s="36"/>
      <c r="EL28" s="36"/>
      <c r="EM28" s="36"/>
      <c r="EN28" s="36"/>
      <c r="EO28" s="36"/>
      <c r="EP28" s="36"/>
      <c r="EQ28" s="36"/>
      <c r="ER28" s="36"/>
    </row>
    <row r="29" spans="1:148" ht="49.5" customHeight="1">
      <c r="A29" s="36"/>
      <c r="B29" s="36"/>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c r="BJ29" s="36"/>
      <c r="BK29" s="36"/>
      <c r="BL29" s="36"/>
      <c r="BM29" s="36"/>
      <c r="BN29" s="36"/>
      <c r="BO29" s="36"/>
      <c r="BP29" s="36"/>
      <c r="BQ29" s="36"/>
      <c r="BR29" s="36"/>
      <c r="BS29" s="36"/>
      <c r="BT29" s="36"/>
      <c r="BU29" s="36"/>
      <c r="BV29" s="36"/>
      <c r="BW29" s="36"/>
      <c r="BX29" s="36"/>
      <c r="BY29" s="36"/>
      <c r="BZ29" s="36"/>
      <c r="CA29" s="36"/>
      <c r="CB29" s="36"/>
      <c r="CC29" s="36"/>
      <c r="CD29" s="36"/>
      <c r="CE29" s="36"/>
      <c r="CF29" s="36"/>
      <c r="CG29" s="36"/>
      <c r="CH29" s="36"/>
      <c r="CI29" s="36"/>
      <c r="CJ29" s="36"/>
      <c r="CK29" s="36"/>
      <c r="CL29" s="36"/>
      <c r="CM29" s="36"/>
      <c r="CN29" s="36"/>
      <c r="CO29" s="36"/>
      <c r="CP29" s="36"/>
      <c r="CQ29" s="36"/>
      <c r="CR29" s="36"/>
      <c r="CS29" s="36"/>
      <c r="CT29" s="36"/>
      <c r="CU29" s="36"/>
      <c r="CV29" s="36"/>
      <c r="CW29" s="36"/>
      <c r="CX29" s="36"/>
      <c r="CY29" s="36"/>
      <c r="CZ29" s="36"/>
      <c r="DA29" s="36"/>
      <c r="DB29" s="36"/>
      <c r="DC29" s="36"/>
      <c r="DD29" s="36"/>
      <c r="DE29" s="36"/>
      <c r="DF29" s="36"/>
      <c r="DG29" s="36"/>
      <c r="DH29" s="36"/>
      <c r="DI29" s="36"/>
      <c r="DJ29" s="36"/>
      <c r="DK29" s="36"/>
      <c r="DL29" s="36"/>
      <c r="DM29" s="36"/>
      <c r="DN29" s="36"/>
      <c r="DO29" s="36"/>
      <c r="DP29" s="36"/>
      <c r="DQ29" s="36"/>
      <c r="DR29" s="36"/>
      <c r="DS29" s="36"/>
      <c r="DT29" s="36"/>
      <c r="DU29" s="36"/>
      <c r="DV29" s="36"/>
      <c r="DW29" s="36"/>
      <c r="DX29" s="36"/>
      <c r="DY29" s="36"/>
      <c r="DZ29" s="36"/>
      <c r="EA29" s="36"/>
      <c r="EB29" s="36"/>
      <c r="EC29" s="36"/>
      <c r="ED29" s="36"/>
      <c r="EE29" s="36"/>
      <c r="EF29" s="36"/>
      <c r="EG29" s="36"/>
      <c r="EH29" s="36"/>
      <c r="EI29" s="36"/>
      <c r="EJ29" s="36"/>
      <c r="EK29" s="36"/>
      <c r="EL29" s="36"/>
      <c r="EM29" s="36"/>
      <c r="EN29" s="36"/>
      <c r="EO29" s="36"/>
      <c r="EP29" s="36"/>
      <c r="EQ29" s="36"/>
      <c r="ER29" s="36"/>
    </row>
    <row r="30" spans="1:148" ht="49.5" customHeight="1">
      <c r="A30" s="36"/>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c r="BJ30" s="36"/>
      <c r="BK30" s="36"/>
      <c r="BL30" s="36"/>
      <c r="BM30" s="36"/>
      <c r="BN30" s="36"/>
      <c r="BO30" s="36"/>
      <c r="BP30" s="36"/>
      <c r="BQ30" s="36"/>
      <c r="BR30" s="36"/>
      <c r="BS30" s="36"/>
      <c r="BT30" s="36"/>
      <c r="BU30" s="36"/>
      <c r="BV30" s="36"/>
      <c r="BW30" s="36"/>
      <c r="BX30" s="36"/>
      <c r="BY30" s="36"/>
      <c r="BZ30" s="36"/>
      <c r="CA30" s="36"/>
      <c r="CB30" s="36"/>
      <c r="CC30" s="36"/>
      <c r="CD30" s="36"/>
      <c r="CE30" s="36"/>
      <c r="CF30" s="36"/>
      <c r="CG30" s="36"/>
      <c r="CH30" s="36"/>
      <c r="CI30" s="36"/>
      <c r="CJ30" s="36"/>
      <c r="CK30" s="36"/>
      <c r="CL30" s="36"/>
      <c r="CM30" s="36"/>
      <c r="CN30" s="36"/>
      <c r="CO30" s="36"/>
      <c r="CP30" s="36"/>
      <c r="CQ30" s="36"/>
      <c r="CR30" s="36"/>
      <c r="CS30" s="36"/>
      <c r="CT30" s="36"/>
      <c r="CU30" s="36"/>
      <c r="CV30" s="36"/>
      <c r="CW30" s="36"/>
      <c r="CX30" s="36"/>
      <c r="CY30" s="36"/>
      <c r="CZ30" s="36"/>
      <c r="DA30" s="36"/>
      <c r="DB30" s="36"/>
      <c r="DC30" s="36"/>
      <c r="DD30" s="36"/>
      <c r="DE30" s="36"/>
      <c r="DF30" s="36"/>
      <c r="DG30" s="36"/>
      <c r="DH30" s="36"/>
      <c r="DI30" s="36"/>
      <c r="DJ30" s="36"/>
      <c r="DK30" s="36"/>
      <c r="DL30" s="36"/>
      <c r="DM30" s="36"/>
      <c r="DN30" s="36"/>
      <c r="DO30" s="36"/>
      <c r="DP30" s="36"/>
      <c r="DQ30" s="36"/>
      <c r="DR30" s="36"/>
      <c r="DS30" s="36"/>
      <c r="DT30" s="36"/>
      <c r="DU30" s="36"/>
      <c r="DV30" s="36"/>
      <c r="DW30" s="36"/>
      <c r="DX30" s="36"/>
      <c r="DY30" s="36"/>
      <c r="DZ30" s="36"/>
      <c r="EA30" s="36"/>
      <c r="EB30" s="36"/>
      <c r="EC30" s="36"/>
      <c r="ED30" s="36"/>
      <c r="EE30" s="36"/>
      <c r="EF30" s="36"/>
      <c r="EG30" s="36"/>
      <c r="EH30" s="36"/>
      <c r="EI30" s="36"/>
      <c r="EJ30" s="36"/>
      <c r="EK30" s="36"/>
      <c r="EL30" s="36"/>
      <c r="EM30" s="36"/>
      <c r="EN30" s="36"/>
      <c r="EO30" s="36"/>
      <c r="EP30" s="36"/>
      <c r="EQ30" s="36"/>
      <c r="ER30" s="36"/>
    </row>
    <row r="31" spans="1:148" ht="49.5" customHeight="1">
      <c r="A31" s="36"/>
      <c r="B31" s="36"/>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c r="BJ31" s="36"/>
      <c r="BK31" s="36"/>
      <c r="BL31" s="36"/>
      <c r="BM31" s="36"/>
      <c r="BN31" s="36"/>
      <c r="BO31" s="36"/>
      <c r="BP31" s="36"/>
      <c r="BQ31" s="36"/>
      <c r="BR31" s="36"/>
      <c r="BS31" s="36"/>
      <c r="BT31" s="36"/>
      <c r="BU31" s="36"/>
      <c r="BV31" s="36"/>
      <c r="BW31" s="36"/>
      <c r="BX31" s="36"/>
      <c r="BY31" s="36"/>
      <c r="BZ31" s="36"/>
      <c r="CA31" s="36"/>
      <c r="CB31" s="36"/>
      <c r="CC31" s="36"/>
      <c r="CD31" s="36"/>
      <c r="CE31" s="36"/>
      <c r="CF31" s="36"/>
      <c r="CG31" s="36"/>
      <c r="CH31" s="36"/>
      <c r="CI31" s="36"/>
      <c r="CJ31" s="36"/>
      <c r="CK31" s="36"/>
      <c r="CL31" s="36"/>
      <c r="CM31" s="36"/>
      <c r="CN31" s="36"/>
      <c r="CO31" s="36"/>
      <c r="CP31" s="36"/>
      <c r="CQ31" s="36"/>
      <c r="CR31" s="36"/>
      <c r="CS31" s="36"/>
      <c r="CT31" s="36"/>
      <c r="CU31" s="36"/>
      <c r="CV31" s="36"/>
      <c r="CW31" s="36"/>
      <c r="CX31" s="36"/>
      <c r="CY31" s="36"/>
      <c r="CZ31" s="36"/>
      <c r="DA31" s="36"/>
      <c r="DB31" s="36"/>
      <c r="DC31" s="36"/>
      <c r="DD31" s="36"/>
      <c r="DE31" s="36"/>
      <c r="DF31" s="36"/>
      <c r="DG31" s="36"/>
      <c r="DH31" s="36"/>
      <c r="DI31" s="36"/>
      <c r="DJ31" s="36"/>
      <c r="DK31" s="36"/>
      <c r="DL31" s="36"/>
      <c r="DM31" s="36"/>
      <c r="DN31" s="36"/>
      <c r="DO31" s="36"/>
      <c r="DP31" s="36"/>
      <c r="DQ31" s="36"/>
      <c r="DR31" s="36"/>
      <c r="DS31" s="36"/>
      <c r="DT31" s="36"/>
      <c r="DU31" s="36"/>
      <c r="DV31" s="36"/>
      <c r="DW31" s="36"/>
      <c r="DX31" s="36"/>
      <c r="DY31" s="36"/>
      <c r="DZ31" s="36"/>
      <c r="EA31" s="36"/>
      <c r="EB31" s="36"/>
      <c r="EC31" s="36"/>
      <c r="ED31" s="36"/>
      <c r="EE31" s="36"/>
      <c r="EF31" s="36"/>
      <c r="EG31" s="36"/>
      <c r="EH31" s="36"/>
      <c r="EI31" s="36"/>
      <c r="EJ31" s="36"/>
      <c r="EK31" s="36"/>
      <c r="EL31" s="36"/>
      <c r="EM31" s="36"/>
      <c r="EN31" s="36"/>
      <c r="EO31" s="36"/>
      <c r="EP31" s="36"/>
      <c r="EQ31" s="36"/>
      <c r="ER31" s="36"/>
    </row>
    <row r="32" spans="1:148" ht="49.5" customHeight="1">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c r="BJ32" s="36"/>
      <c r="BK32" s="36"/>
      <c r="BL32" s="36"/>
      <c r="BM32" s="36"/>
      <c r="BN32" s="36"/>
      <c r="BO32" s="36"/>
      <c r="BP32" s="36"/>
      <c r="BQ32" s="36"/>
      <c r="BR32" s="36"/>
      <c r="BS32" s="36"/>
      <c r="BT32" s="36"/>
      <c r="BU32" s="36"/>
      <c r="BV32" s="36"/>
      <c r="BW32" s="36"/>
      <c r="BX32" s="36"/>
      <c r="BY32" s="36"/>
      <c r="BZ32" s="36"/>
      <c r="CA32" s="36"/>
      <c r="CB32" s="36"/>
      <c r="CC32" s="36"/>
      <c r="CD32" s="36"/>
      <c r="CE32" s="36"/>
      <c r="CF32" s="36"/>
      <c r="CG32" s="36"/>
      <c r="CH32" s="36"/>
      <c r="CI32" s="36"/>
      <c r="CJ32" s="36"/>
      <c r="CK32" s="36"/>
      <c r="CL32" s="36"/>
      <c r="CM32" s="36"/>
      <c r="CN32" s="36"/>
      <c r="CO32" s="36"/>
      <c r="CP32" s="36"/>
      <c r="CQ32" s="36"/>
      <c r="CR32" s="36"/>
      <c r="CS32" s="36"/>
      <c r="CT32" s="36"/>
      <c r="CU32" s="36"/>
      <c r="CV32" s="36"/>
      <c r="CW32" s="36"/>
      <c r="CX32" s="36"/>
      <c r="CY32" s="36"/>
      <c r="CZ32" s="36"/>
      <c r="DA32" s="36"/>
      <c r="DB32" s="36"/>
      <c r="DC32" s="36"/>
      <c r="DD32" s="36"/>
      <c r="DE32" s="36"/>
      <c r="DF32" s="36"/>
      <c r="DG32" s="36"/>
      <c r="DH32" s="36"/>
      <c r="DI32" s="36"/>
      <c r="DJ32" s="36"/>
      <c r="DK32" s="36"/>
      <c r="DL32" s="36"/>
      <c r="DM32" s="36"/>
      <c r="DN32" s="36"/>
      <c r="DO32" s="36"/>
      <c r="DP32" s="36"/>
      <c r="DQ32" s="36"/>
      <c r="DR32" s="36"/>
      <c r="DS32" s="36"/>
      <c r="DT32" s="36"/>
      <c r="DU32" s="36"/>
      <c r="DV32" s="36"/>
      <c r="DW32" s="36"/>
      <c r="DX32" s="36"/>
      <c r="DY32" s="36"/>
      <c r="DZ32" s="36"/>
      <c r="EA32" s="36"/>
      <c r="EB32" s="36"/>
      <c r="EC32" s="36"/>
      <c r="ED32" s="36"/>
      <c r="EE32" s="36"/>
      <c r="EF32" s="36"/>
      <c r="EG32" s="36"/>
      <c r="EH32" s="36"/>
      <c r="EI32" s="36"/>
      <c r="EJ32" s="36"/>
      <c r="EK32" s="36"/>
      <c r="EL32" s="36"/>
      <c r="EM32" s="36"/>
      <c r="EN32" s="36"/>
      <c r="EO32" s="36"/>
      <c r="EP32" s="36"/>
      <c r="EQ32" s="36"/>
      <c r="ER32" s="36"/>
    </row>
    <row r="33" spans="1:148" ht="49.5" customHeight="1">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c r="BJ33" s="36"/>
      <c r="BK33" s="36"/>
      <c r="BL33" s="36"/>
      <c r="BM33" s="36"/>
      <c r="BN33" s="36"/>
      <c r="BO33" s="36"/>
      <c r="BP33" s="36"/>
      <c r="BQ33" s="36"/>
      <c r="BR33" s="36"/>
      <c r="BS33" s="36"/>
      <c r="BT33" s="36"/>
      <c r="BU33" s="36"/>
      <c r="BV33" s="36"/>
      <c r="BW33" s="36"/>
      <c r="BX33" s="36"/>
      <c r="BY33" s="36"/>
      <c r="BZ33" s="36"/>
      <c r="CA33" s="36"/>
      <c r="CB33" s="36"/>
      <c r="CC33" s="36"/>
      <c r="CD33" s="36"/>
      <c r="CE33" s="36"/>
      <c r="CF33" s="36"/>
      <c r="CG33" s="36"/>
      <c r="CH33" s="36"/>
      <c r="CI33" s="36"/>
      <c r="CJ33" s="36"/>
      <c r="CK33" s="36"/>
      <c r="CL33" s="36"/>
      <c r="CM33" s="36"/>
      <c r="CN33" s="36"/>
      <c r="CO33" s="36"/>
      <c r="CP33" s="36"/>
      <c r="CQ33" s="36"/>
      <c r="CR33" s="36"/>
      <c r="CS33" s="36"/>
      <c r="CT33" s="36"/>
      <c r="CU33" s="36"/>
      <c r="CV33" s="36"/>
      <c r="CW33" s="36"/>
      <c r="CX33" s="36"/>
      <c r="CY33" s="36"/>
      <c r="CZ33" s="36"/>
      <c r="DA33" s="36"/>
      <c r="DB33" s="36"/>
      <c r="DC33" s="36"/>
      <c r="DD33" s="36"/>
      <c r="DE33" s="36"/>
      <c r="DF33" s="36"/>
      <c r="DG33" s="36"/>
      <c r="DH33" s="36"/>
      <c r="DI33" s="36"/>
      <c r="DJ33" s="36"/>
      <c r="DK33" s="36"/>
      <c r="DL33" s="36"/>
      <c r="DM33" s="36"/>
      <c r="DN33" s="36"/>
      <c r="DO33" s="36"/>
      <c r="DP33" s="36"/>
      <c r="DQ33" s="36"/>
      <c r="DR33" s="36"/>
      <c r="DS33" s="36"/>
      <c r="DT33" s="36"/>
      <c r="DU33" s="36"/>
      <c r="DV33" s="36"/>
      <c r="DW33" s="36"/>
      <c r="DX33" s="36"/>
      <c r="DY33" s="36"/>
      <c r="DZ33" s="36"/>
      <c r="EA33" s="36"/>
      <c r="EB33" s="36"/>
      <c r="EC33" s="36"/>
      <c r="ED33" s="36"/>
      <c r="EE33" s="36"/>
      <c r="EF33" s="36"/>
      <c r="EG33" s="36"/>
      <c r="EH33" s="36"/>
      <c r="EI33" s="36"/>
      <c r="EJ33" s="36"/>
      <c r="EK33" s="36"/>
      <c r="EL33" s="36"/>
      <c r="EM33" s="36"/>
      <c r="EN33" s="36"/>
      <c r="EO33" s="36"/>
      <c r="EP33" s="36"/>
      <c r="EQ33" s="36"/>
      <c r="ER33" s="36"/>
    </row>
    <row r="34" spans="1:148" ht="49.5" customHeight="1">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c r="BJ34" s="36"/>
      <c r="BK34" s="36"/>
      <c r="BL34" s="36"/>
      <c r="BM34" s="36"/>
      <c r="BN34" s="36"/>
      <c r="BO34" s="36"/>
      <c r="BP34" s="36"/>
      <c r="BQ34" s="36"/>
      <c r="BR34" s="36"/>
      <c r="BS34" s="36"/>
      <c r="BT34" s="36"/>
      <c r="BU34" s="36"/>
      <c r="BV34" s="36"/>
      <c r="BW34" s="36"/>
      <c r="BX34" s="36"/>
      <c r="BY34" s="36"/>
      <c r="BZ34" s="36"/>
      <c r="CA34" s="36"/>
      <c r="CB34" s="36"/>
      <c r="CC34" s="36"/>
      <c r="CD34" s="36"/>
      <c r="CE34" s="36"/>
      <c r="CF34" s="36"/>
      <c r="CG34" s="36"/>
      <c r="CH34" s="36"/>
      <c r="CI34" s="36"/>
      <c r="CJ34" s="36"/>
      <c r="CK34" s="36"/>
      <c r="CL34" s="36"/>
      <c r="CM34" s="36"/>
      <c r="CN34" s="36"/>
      <c r="CO34" s="36"/>
      <c r="CP34" s="36"/>
      <c r="CQ34" s="36"/>
      <c r="CR34" s="36"/>
      <c r="CS34" s="36"/>
      <c r="CT34" s="36"/>
      <c r="CU34" s="36"/>
      <c r="CV34" s="36"/>
      <c r="CW34" s="36"/>
      <c r="CX34" s="36"/>
      <c r="CY34" s="36"/>
      <c r="CZ34" s="36"/>
      <c r="DA34" s="36"/>
      <c r="DB34" s="36"/>
      <c r="DC34" s="36"/>
      <c r="DD34" s="36"/>
      <c r="DE34" s="36"/>
      <c r="DF34" s="36"/>
      <c r="DG34" s="36"/>
      <c r="DH34" s="36"/>
      <c r="DI34" s="36"/>
      <c r="DJ34" s="36"/>
      <c r="DK34" s="36"/>
      <c r="DL34" s="36"/>
      <c r="DM34" s="36"/>
      <c r="DN34" s="36"/>
      <c r="DO34" s="36"/>
      <c r="DP34" s="36"/>
      <c r="DQ34" s="36"/>
      <c r="DR34" s="36"/>
      <c r="DS34" s="36"/>
      <c r="DT34" s="36"/>
      <c r="DU34" s="36"/>
      <c r="DV34" s="36"/>
      <c r="DW34" s="36"/>
      <c r="DX34" s="36"/>
      <c r="DY34" s="36"/>
      <c r="DZ34" s="36"/>
      <c r="EA34" s="36"/>
      <c r="EB34" s="36"/>
      <c r="EC34" s="36"/>
      <c r="ED34" s="36"/>
      <c r="EE34" s="36"/>
      <c r="EF34" s="36"/>
      <c r="EG34" s="36"/>
      <c r="EH34" s="36"/>
      <c r="EI34" s="36"/>
      <c r="EJ34" s="36"/>
      <c r="EK34" s="36"/>
      <c r="EL34" s="36"/>
      <c r="EM34" s="36"/>
      <c r="EN34" s="36"/>
      <c r="EO34" s="36"/>
      <c r="EP34" s="36"/>
      <c r="EQ34" s="36"/>
      <c r="ER34" s="36"/>
    </row>
    <row r="35" spans="1:148" ht="49.5" customHeight="1">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P35" s="36"/>
      <c r="BQ35" s="36"/>
      <c r="BR35" s="36"/>
      <c r="BS35" s="36"/>
      <c r="BT35" s="36"/>
      <c r="BU35" s="36"/>
      <c r="BV35" s="36"/>
      <c r="BW35" s="36"/>
      <c r="BX35" s="36"/>
      <c r="BY35" s="36"/>
      <c r="BZ35" s="36"/>
      <c r="CA35" s="36"/>
      <c r="CB35" s="36"/>
      <c r="CC35" s="36"/>
      <c r="CD35" s="36"/>
      <c r="CE35" s="36"/>
      <c r="CF35" s="36"/>
      <c r="CG35" s="36"/>
      <c r="CH35" s="36"/>
      <c r="CI35" s="36"/>
      <c r="CJ35" s="36"/>
      <c r="CK35" s="36"/>
      <c r="CL35" s="36"/>
      <c r="CM35" s="36"/>
      <c r="CN35" s="36"/>
      <c r="CO35" s="36"/>
      <c r="CP35" s="36"/>
      <c r="CQ35" s="36"/>
      <c r="CR35" s="36"/>
      <c r="CS35" s="36"/>
      <c r="CT35" s="36"/>
      <c r="CU35" s="36"/>
      <c r="CV35" s="36"/>
      <c r="CW35" s="36"/>
      <c r="CX35" s="36"/>
      <c r="CY35" s="36"/>
      <c r="CZ35" s="36"/>
      <c r="DA35" s="36"/>
      <c r="DB35" s="36"/>
      <c r="DC35" s="36"/>
      <c r="DD35" s="36"/>
      <c r="DE35" s="36"/>
      <c r="DF35" s="36"/>
      <c r="DG35" s="36"/>
      <c r="DH35" s="36"/>
      <c r="DI35" s="36"/>
      <c r="DJ35" s="36"/>
      <c r="DK35" s="36"/>
      <c r="DL35" s="36"/>
      <c r="DM35" s="36"/>
      <c r="DN35" s="36"/>
      <c r="DO35" s="36"/>
      <c r="DP35" s="36"/>
      <c r="DQ35" s="36"/>
      <c r="DR35" s="36"/>
      <c r="DS35" s="36"/>
      <c r="DT35" s="36"/>
      <c r="DU35" s="36"/>
      <c r="DV35" s="36"/>
      <c r="DW35" s="36"/>
      <c r="DX35" s="36"/>
      <c r="DY35" s="36"/>
      <c r="DZ35" s="36"/>
      <c r="EA35" s="36"/>
      <c r="EB35" s="36"/>
      <c r="EC35" s="36"/>
      <c r="ED35" s="36"/>
      <c r="EE35" s="36"/>
      <c r="EF35" s="36"/>
      <c r="EG35" s="36"/>
      <c r="EH35" s="36"/>
      <c r="EI35" s="36"/>
      <c r="EJ35" s="36"/>
      <c r="EK35" s="36"/>
      <c r="EL35" s="36"/>
      <c r="EM35" s="36"/>
      <c r="EN35" s="36"/>
      <c r="EO35" s="36"/>
      <c r="EP35" s="36"/>
      <c r="EQ35" s="36"/>
      <c r="ER35" s="36"/>
    </row>
    <row r="36" spans="1:148" ht="49.5" customHeight="1">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c r="BJ36" s="36"/>
      <c r="BK36" s="36"/>
      <c r="BL36" s="36"/>
      <c r="BM36" s="36"/>
      <c r="BN36" s="36"/>
      <c r="BO36" s="36"/>
      <c r="BP36" s="36"/>
      <c r="BQ36" s="36"/>
      <c r="BR36" s="36"/>
      <c r="BS36" s="36"/>
      <c r="BT36" s="36"/>
      <c r="BU36" s="36"/>
      <c r="BV36" s="36"/>
      <c r="BW36" s="36"/>
      <c r="BX36" s="36"/>
      <c r="BY36" s="36"/>
      <c r="BZ36" s="36"/>
      <c r="CA36" s="36"/>
      <c r="CB36" s="36"/>
      <c r="CC36" s="36"/>
      <c r="CD36" s="36"/>
      <c r="CE36" s="36"/>
      <c r="CF36" s="36"/>
      <c r="CG36" s="36"/>
      <c r="CH36" s="36"/>
      <c r="CI36" s="36"/>
      <c r="CJ36" s="36"/>
      <c r="CK36" s="36"/>
      <c r="CL36" s="36"/>
      <c r="CM36" s="36"/>
      <c r="CN36" s="36"/>
      <c r="CO36" s="36"/>
      <c r="CP36" s="36"/>
      <c r="CQ36" s="36"/>
      <c r="CR36" s="36"/>
      <c r="CS36" s="36"/>
      <c r="CT36" s="36"/>
      <c r="CU36" s="36"/>
      <c r="CV36" s="36"/>
      <c r="CW36" s="36"/>
      <c r="CX36" s="36"/>
      <c r="CY36" s="36"/>
      <c r="CZ36" s="36"/>
      <c r="DA36" s="36"/>
      <c r="DB36" s="36"/>
      <c r="DC36" s="36"/>
      <c r="DD36" s="36"/>
      <c r="DE36" s="36"/>
      <c r="DF36" s="36"/>
      <c r="DG36" s="36"/>
      <c r="DH36" s="36"/>
      <c r="DI36" s="36"/>
      <c r="DJ36" s="36"/>
      <c r="DK36" s="36"/>
      <c r="DL36" s="36"/>
      <c r="DM36" s="36"/>
      <c r="DN36" s="36"/>
      <c r="DO36" s="36"/>
      <c r="DP36" s="36"/>
      <c r="DQ36" s="36"/>
      <c r="DR36" s="36"/>
      <c r="DS36" s="36"/>
      <c r="DT36" s="36"/>
      <c r="DU36" s="36"/>
      <c r="DV36" s="36"/>
      <c r="DW36" s="36"/>
      <c r="DX36" s="36"/>
      <c r="DY36" s="36"/>
      <c r="DZ36" s="36"/>
      <c r="EA36" s="36"/>
      <c r="EB36" s="36"/>
      <c r="EC36" s="36"/>
      <c r="ED36" s="36"/>
      <c r="EE36" s="36"/>
      <c r="EF36" s="36"/>
      <c r="EG36" s="36"/>
      <c r="EH36" s="36"/>
      <c r="EI36" s="36"/>
      <c r="EJ36" s="36"/>
      <c r="EK36" s="36"/>
      <c r="EL36" s="36"/>
      <c r="EM36" s="36"/>
      <c r="EN36" s="36"/>
      <c r="EO36" s="36"/>
      <c r="EP36" s="36"/>
      <c r="EQ36" s="36"/>
      <c r="ER36" s="36"/>
    </row>
    <row r="37" spans="1:148" ht="49.5" customHeight="1">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c r="BJ37" s="36"/>
      <c r="BK37" s="36"/>
      <c r="BL37" s="36"/>
      <c r="BM37" s="36"/>
      <c r="BN37" s="36"/>
      <c r="BO37" s="36"/>
      <c r="BP37" s="36"/>
      <c r="BQ37" s="36"/>
      <c r="BR37" s="36"/>
      <c r="BS37" s="36"/>
      <c r="BT37" s="36"/>
      <c r="BU37" s="36"/>
      <c r="BV37" s="36"/>
      <c r="BW37" s="36"/>
      <c r="BX37" s="36"/>
      <c r="BY37" s="36"/>
      <c r="BZ37" s="36"/>
      <c r="CA37" s="36"/>
      <c r="CB37" s="36"/>
      <c r="CC37" s="36"/>
      <c r="CD37" s="36"/>
      <c r="CE37" s="36"/>
      <c r="CF37" s="36"/>
      <c r="CG37" s="36"/>
      <c r="CH37" s="36"/>
      <c r="CI37" s="36"/>
      <c r="CJ37" s="36"/>
      <c r="CK37" s="36"/>
      <c r="CL37" s="36"/>
      <c r="CM37" s="36"/>
      <c r="CN37" s="36"/>
      <c r="CO37" s="36"/>
      <c r="CP37" s="36"/>
      <c r="CQ37" s="36"/>
      <c r="CR37" s="36"/>
      <c r="CS37" s="36"/>
      <c r="CT37" s="36"/>
      <c r="CU37" s="36"/>
      <c r="CV37" s="36"/>
      <c r="CW37" s="36"/>
      <c r="CX37" s="36"/>
      <c r="CY37" s="36"/>
      <c r="CZ37" s="36"/>
      <c r="DA37" s="36"/>
      <c r="DB37" s="36"/>
      <c r="DC37" s="36"/>
      <c r="DD37" s="36"/>
      <c r="DE37" s="36"/>
      <c r="DF37" s="36"/>
      <c r="DG37" s="36"/>
      <c r="DH37" s="36"/>
      <c r="DI37" s="36"/>
      <c r="DJ37" s="36"/>
      <c r="DK37" s="36"/>
      <c r="DL37" s="36"/>
      <c r="DM37" s="36"/>
      <c r="DN37" s="36"/>
      <c r="DO37" s="36"/>
      <c r="DP37" s="36"/>
      <c r="DQ37" s="36"/>
      <c r="DR37" s="36"/>
      <c r="DS37" s="36"/>
      <c r="DT37" s="36"/>
      <c r="DU37" s="36"/>
      <c r="DV37" s="36"/>
      <c r="DW37" s="36"/>
      <c r="DX37" s="36"/>
      <c r="DY37" s="36"/>
      <c r="DZ37" s="36"/>
      <c r="EA37" s="36"/>
      <c r="EB37" s="36"/>
      <c r="EC37" s="36"/>
      <c r="ED37" s="36"/>
      <c r="EE37" s="36"/>
      <c r="EF37" s="36"/>
      <c r="EG37" s="36"/>
      <c r="EH37" s="36"/>
      <c r="EI37" s="36"/>
      <c r="EJ37" s="36"/>
      <c r="EK37" s="36"/>
      <c r="EL37" s="36"/>
      <c r="EM37" s="36"/>
      <c r="EN37" s="36"/>
      <c r="EO37" s="36"/>
      <c r="EP37" s="36"/>
      <c r="EQ37" s="36"/>
      <c r="ER37" s="36"/>
    </row>
    <row r="38" spans="1:148" ht="49.5" customHeight="1">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c r="BJ38" s="36"/>
      <c r="BK38" s="36"/>
      <c r="BL38" s="36"/>
      <c r="BM38" s="36"/>
      <c r="BN38" s="36"/>
      <c r="BO38" s="36"/>
      <c r="BP38" s="36"/>
      <c r="BQ38" s="36"/>
      <c r="BR38" s="36"/>
      <c r="BS38" s="36"/>
      <c r="BT38" s="36"/>
      <c r="BU38" s="36"/>
      <c r="BV38" s="36"/>
      <c r="BW38" s="36"/>
      <c r="BX38" s="36"/>
      <c r="BY38" s="36"/>
      <c r="BZ38" s="36"/>
      <c r="CA38" s="36"/>
      <c r="CB38" s="36"/>
      <c r="CC38" s="36"/>
      <c r="CD38" s="36"/>
      <c r="CE38" s="36"/>
      <c r="CF38" s="36"/>
      <c r="CG38" s="36"/>
      <c r="CH38" s="36"/>
      <c r="CI38" s="36"/>
      <c r="CJ38" s="36"/>
      <c r="CK38" s="36"/>
      <c r="CL38" s="36"/>
      <c r="CM38" s="36"/>
      <c r="CN38" s="36"/>
      <c r="CO38" s="36"/>
      <c r="CP38" s="36"/>
      <c r="CQ38" s="36"/>
      <c r="CR38" s="36"/>
      <c r="CS38" s="36"/>
      <c r="CT38" s="36"/>
      <c r="CU38" s="36"/>
      <c r="CV38" s="36"/>
      <c r="CW38" s="36"/>
      <c r="CX38" s="36"/>
      <c r="CY38" s="36"/>
      <c r="CZ38" s="36"/>
      <c r="DA38" s="36"/>
      <c r="DB38" s="36"/>
      <c r="DC38" s="36"/>
      <c r="DD38" s="36"/>
      <c r="DE38" s="36"/>
      <c r="DF38" s="36"/>
      <c r="DG38" s="36"/>
      <c r="DH38" s="36"/>
      <c r="DI38" s="36"/>
      <c r="DJ38" s="36"/>
      <c r="DK38" s="36"/>
      <c r="DL38" s="36"/>
      <c r="DM38" s="36"/>
      <c r="DN38" s="36"/>
      <c r="DO38" s="36"/>
      <c r="DP38" s="36"/>
      <c r="DQ38" s="36"/>
      <c r="DR38" s="36"/>
      <c r="DS38" s="36"/>
      <c r="DT38" s="36"/>
      <c r="DU38" s="36"/>
      <c r="DV38" s="36"/>
      <c r="DW38" s="36"/>
      <c r="DX38" s="36"/>
      <c r="DY38" s="36"/>
      <c r="DZ38" s="36"/>
      <c r="EA38" s="36"/>
      <c r="EB38" s="36"/>
      <c r="EC38" s="36"/>
      <c r="ED38" s="36"/>
      <c r="EE38" s="36"/>
      <c r="EF38" s="36"/>
      <c r="EG38" s="36"/>
      <c r="EH38" s="36"/>
      <c r="EI38" s="36"/>
      <c r="EJ38" s="36"/>
      <c r="EK38" s="36"/>
      <c r="EL38" s="36"/>
      <c r="EM38" s="36"/>
      <c r="EN38" s="36"/>
      <c r="EO38" s="36"/>
      <c r="EP38" s="36"/>
      <c r="EQ38" s="36"/>
      <c r="ER38" s="36"/>
    </row>
    <row r="39" spans="1:148" ht="49.5" customHeight="1">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c r="BJ39" s="36"/>
      <c r="BK39" s="36"/>
      <c r="BL39" s="36"/>
      <c r="BM39" s="36"/>
      <c r="BN39" s="36"/>
      <c r="BO39" s="36"/>
      <c r="BP39" s="36"/>
      <c r="BQ39" s="36"/>
      <c r="BR39" s="36"/>
      <c r="BS39" s="36"/>
      <c r="BT39" s="36"/>
      <c r="BU39" s="36"/>
      <c r="BV39" s="36"/>
      <c r="BW39" s="36"/>
      <c r="BX39" s="36"/>
      <c r="BY39" s="36"/>
      <c r="BZ39" s="36"/>
      <c r="CA39" s="36"/>
      <c r="CB39" s="36"/>
      <c r="CC39" s="36"/>
      <c r="CD39" s="36"/>
      <c r="CE39" s="36"/>
      <c r="CF39" s="36"/>
      <c r="CG39" s="36"/>
      <c r="CH39" s="36"/>
      <c r="CI39" s="36"/>
      <c r="CJ39" s="36"/>
      <c r="CK39" s="36"/>
      <c r="CL39" s="36"/>
      <c r="CM39" s="36"/>
      <c r="CN39" s="36"/>
      <c r="CO39" s="36"/>
      <c r="CP39" s="36"/>
      <c r="CQ39" s="36"/>
      <c r="CR39" s="36"/>
      <c r="CS39" s="36"/>
      <c r="CT39" s="36"/>
      <c r="CU39" s="36"/>
      <c r="CV39" s="36"/>
      <c r="CW39" s="36"/>
      <c r="CX39" s="36"/>
      <c r="CY39" s="36"/>
      <c r="CZ39" s="36"/>
      <c r="DA39" s="36"/>
      <c r="DB39" s="36"/>
      <c r="DC39" s="36"/>
      <c r="DD39" s="36"/>
      <c r="DE39" s="36"/>
      <c r="DF39" s="36"/>
      <c r="DG39" s="36"/>
      <c r="DH39" s="36"/>
      <c r="DI39" s="36"/>
      <c r="DJ39" s="36"/>
      <c r="DK39" s="36"/>
      <c r="DL39" s="36"/>
      <c r="DM39" s="36"/>
      <c r="DN39" s="36"/>
      <c r="DO39" s="36"/>
      <c r="DP39" s="36"/>
      <c r="DQ39" s="36"/>
      <c r="DR39" s="36"/>
      <c r="DS39" s="36"/>
      <c r="DT39" s="36"/>
      <c r="DU39" s="36"/>
      <c r="DV39" s="36"/>
      <c r="DW39" s="36"/>
      <c r="DX39" s="36"/>
      <c r="DY39" s="36"/>
      <c r="DZ39" s="36"/>
      <c r="EA39" s="36"/>
      <c r="EB39" s="36"/>
      <c r="EC39" s="36"/>
      <c r="ED39" s="36"/>
      <c r="EE39" s="36"/>
      <c r="EF39" s="36"/>
      <c r="EG39" s="36"/>
      <c r="EH39" s="36"/>
      <c r="EI39" s="36"/>
      <c r="EJ39" s="36"/>
      <c r="EK39" s="36"/>
      <c r="EL39" s="36"/>
      <c r="EM39" s="36"/>
      <c r="EN39" s="36"/>
      <c r="EO39" s="36"/>
      <c r="EP39" s="36"/>
      <c r="EQ39" s="36"/>
      <c r="ER39" s="36"/>
    </row>
    <row r="40" spans="1:148" ht="49.5" customHeight="1">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c r="BJ40" s="36"/>
      <c r="BK40" s="36"/>
      <c r="BL40" s="36"/>
      <c r="BM40" s="36"/>
      <c r="BN40" s="36"/>
      <c r="BO40" s="36"/>
      <c r="BP40" s="36"/>
      <c r="BQ40" s="36"/>
      <c r="BR40" s="36"/>
      <c r="BS40" s="36"/>
      <c r="BT40" s="36"/>
      <c r="BU40" s="36"/>
      <c r="BV40" s="36"/>
      <c r="BW40" s="36"/>
      <c r="BX40" s="36"/>
      <c r="BY40" s="36"/>
      <c r="BZ40" s="36"/>
      <c r="CA40" s="36"/>
      <c r="CB40" s="36"/>
      <c r="CC40" s="36"/>
      <c r="CD40" s="36"/>
      <c r="CE40" s="36"/>
      <c r="CF40" s="36"/>
      <c r="CG40" s="36"/>
      <c r="CH40" s="36"/>
      <c r="CI40" s="36"/>
      <c r="CJ40" s="36"/>
      <c r="CK40" s="36"/>
      <c r="CL40" s="36"/>
      <c r="CM40" s="36"/>
      <c r="CN40" s="36"/>
      <c r="CO40" s="36"/>
      <c r="CP40" s="36"/>
      <c r="CQ40" s="36"/>
      <c r="CR40" s="36"/>
      <c r="CS40" s="36"/>
      <c r="CT40" s="36"/>
      <c r="CU40" s="36"/>
      <c r="CV40" s="36"/>
      <c r="CW40" s="36"/>
      <c r="CX40" s="36"/>
      <c r="CY40" s="36"/>
      <c r="CZ40" s="36"/>
      <c r="DA40" s="36"/>
      <c r="DB40" s="36"/>
      <c r="DC40" s="36"/>
      <c r="DD40" s="36"/>
      <c r="DE40" s="36"/>
      <c r="DF40" s="36"/>
      <c r="DG40" s="36"/>
      <c r="DH40" s="36"/>
      <c r="DI40" s="36"/>
      <c r="DJ40" s="36"/>
      <c r="DK40" s="36"/>
      <c r="DL40" s="36"/>
      <c r="DM40" s="36"/>
      <c r="DN40" s="36"/>
      <c r="DO40" s="36"/>
      <c r="DP40" s="36"/>
      <c r="DQ40" s="36"/>
      <c r="DR40" s="36"/>
      <c r="DS40" s="36"/>
      <c r="DT40" s="36"/>
      <c r="DU40" s="36"/>
      <c r="DV40" s="36"/>
      <c r="DW40" s="36"/>
      <c r="DX40" s="36"/>
      <c r="DY40" s="36"/>
      <c r="DZ40" s="36"/>
      <c r="EA40" s="36"/>
      <c r="EB40" s="36"/>
      <c r="EC40" s="36"/>
      <c r="ED40" s="36"/>
      <c r="EE40" s="36"/>
      <c r="EF40" s="36"/>
      <c r="EG40" s="36"/>
      <c r="EH40" s="36"/>
      <c r="EI40" s="36"/>
      <c r="EJ40" s="36"/>
      <c r="EK40" s="36"/>
      <c r="EL40" s="36"/>
      <c r="EM40" s="36"/>
      <c r="EN40" s="36"/>
      <c r="EO40" s="36"/>
      <c r="EP40" s="36"/>
      <c r="EQ40" s="36"/>
      <c r="ER40" s="36"/>
    </row>
    <row r="41" spans="1:148" ht="49.5" customHeight="1">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c r="BJ41" s="36"/>
      <c r="BK41" s="36"/>
      <c r="BL41" s="36"/>
      <c r="BM41" s="36"/>
      <c r="BN41" s="36"/>
      <c r="BO41" s="36"/>
      <c r="BP41" s="36"/>
      <c r="BQ41" s="36"/>
      <c r="BR41" s="36"/>
      <c r="BS41" s="36"/>
      <c r="BT41" s="36"/>
      <c r="BU41" s="36"/>
      <c r="BV41" s="36"/>
      <c r="BW41" s="36"/>
      <c r="BX41" s="36"/>
      <c r="BY41" s="36"/>
      <c r="BZ41" s="36"/>
      <c r="CA41" s="36"/>
      <c r="CB41" s="36"/>
      <c r="CC41" s="36"/>
      <c r="CD41" s="36"/>
      <c r="CE41" s="36"/>
      <c r="CF41" s="36"/>
      <c r="CG41" s="36"/>
      <c r="CH41" s="36"/>
      <c r="CI41" s="36"/>
      <c r="CJ41" s="36"/>
      <c r="CK41" s="36"/>
      <c r="CL41" s="36"/>
      <c r="CM41" s="36"/>
      <c r="CN41" s="36"/>
      <c r="CO41" s="36"/>
      <c r="CP41" s="36"/>
      <c r="CQ41" s="36"/>
      <c r="CR41" s="36"/>
      <c r="CS41" s="36"/>
      <c r="CT41" s="36"/>
      <c r="CU41" s="36"/>
      <c r="CV41" s="36"/>
      <c r="CW41" s="36"/>
      <c r="CX41" s="36"/>
      <c r="CY41" s="36"/>
      <c r="CZ41" s="36"/>
      <c r="DA41" s="36"/>
      <c r="DB41" s="36"/>
      <c r="DC41" s="36"/>
      <c r="DD41" s="36"/>
      <c r="DE41" s="36"/>
      <c r="DF41" s="36"/>
      <c r="DG41" s="36"/>
      <c r="DH41" s="36"/>
      <c r="DI41" s="36"/>
      <c r="DJ41" s="36"/>
      <c r="DK41" s="36"/>
      <c r="DL41" s="36"/>
      <c r="DM41" s="36"/>
      <c r="DN41" s="36"/>
      <c r="DO41" s="36"/>
      <c r="DP41" s="36"/>
      <c r="DQ41" s="36"/>
      <c r="DR41" s="36"/>
      <c r="DS41" s="36"/>
      <c r="DT41" s="36"/>
      <c r="DU41" s="36"/>
      <c r="DV41" s="36"/>
      <c r="DW41" s="36"/>
      <c r="DX41" s="36"/>
      <c r="DY41" s="36"/>
      <c r="DZ41" s="36"/>
      <c r="EA41" s="36"/>
      <c r="EB41" s="36"/>
      <c r="EC41" s="36"/>
      <c r="ED41" s="36"/>
      <c r="EE41" s="36"/>
      <c r="EF41" s="36"/>
      <c r="EG41" s="36"/>
      <c r="EH41" s="36"/>
      <c r="EI41" s="36"/>
      <c r="EJ41" s="36"/>
      <c r="EK41" s="36"/>
      <c r="EL41" s="36"/>
      <c r="EM41" s="36"/>
      <c r="EN41" s="36"/>
      <c r="EO41" s="36"/>
      <c r="EP41" s="36"/>
      <c r="EQ41" s="36"/>
      <c r="ER41" s="36"/>
    </row>
    <row r="42" spans="1:148" ht="49.5" customHeight="1">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c r="BJ42" s="36"/>
      <c r="BK42" s="36"/>
      <c r="BL42" s="36"/>
      <c r="BM42" s="36"/>
      <c r="BN42" s="36"/>
      <c r="BO42" s="36"/>
      <c r="BP42" s="36"/>
      <c r="BQ42" s="36"/>
      <c r="BR42" s="36"/>
      <c r="BS42" s="36"/>
      <c r="BT42" s="36"/>
      <c r="BU42" s="36"/>
      <c r="BV42" s="36"/>
      <c r="BW42" s="36"/>
      <c r="BX42" s="36"/>
      <c r="BY42" s="36"/>
      <c r="BZ42" s="36"/>
      <c r="CA42" s="36"/>
      <c r="CB42" s="36"/>
      <c r="CC42" s="36"/>
      <c r="CD42" s="36"/>
      <c r="CE42" s="36"/>
      <c r="CF42" s="36"/>
      <c r="CG42" s="36"/>
      <c r="CH42" s="36"/>
      <c r="CI42" s="36"/>
      <c r="CJ42" s="36"/>
      <c r="CK42" s="36"/>
      <c r="CL42" s="36"/>
      <c r="CM42" s="36"/>
      <c r="CN42" s="36"/>
      <c r="CO42" s="36"/>
      <c r="CP42" s="36"/>
      <c r="CQ42" s="36"/>
      <c r="CR42" s="36"/>
      <c r="CS42" s="36"/>
      <c r="CT42" s="36"/>
      <c r="CU42" s="36"/>
      <c r="CV42" s="36"/>
      <c r="CW42" s="36"/>
      <c r="CX42" s="36"/>
      <c r="CY42" s="36"/>
      <c r="CZ42" s="36"/>
      <c r="DA42" s="36"/>
      <c r="DB42" s="36"/>
      <c r="DC42" s="36"/>
      <c r="DD42" s="36"/>
      <c r="DE42" s="36"/>
      <c r="DF42" s="36"/>
      <c r="DG42" s="36"/>
      <c r="DH42" s="36"/>
      <c r="DI42" s="36"/>
      <c r="DJ42" s="36"/>
      <c r="DK42" s="36"/>
      <c r="DL42" s="36"/>
      <c r="DM42" s="36"/>
      <c r="DN42" s="36"/>
      <c r="DO42" s="36"/>
      <c r="DP42" s="36"/>
      <c r="DQ42" s="36"/>
      <c r="DR42" s="36"/>
      <c r="DS42" s="36"/>
      <c r="DT42" s="36"/>
      <c r="DU42" s="36"/>
      <c r="DV42" s="36"/>
      <c r="DW42" s="36"/>
      <c r="DX42" s="36"/>
      <c r="DY42" s="36"/>
      <c r="DZ42" s="36"/>
      <c r="EA42" s="36"/>
      <c r="EB42" s="36"/>
      <c r="EC42" s="36"/>
      <c r="ED42" s="36"/>
      <c r="EE42" s="36"/>
      <c r="EF42" s="36"/>
      <c r="EG42" s="36"/>
      <c r="EH42" s="36"/>
      <c r="EI42" s="36"/>
      <c r="EJ42" s="36"/>
      <c r="EK42" s="36"/>
      <c r="EL42" s="36"/>
      <c r="EM42" s="36"/>
      <c r="EN42" s="36"/>
      <c r="EO42" s="36"/>
      <c r="EP42" s="36"/>
      <c r="EQ42" s="36"/>
      <c r="ER42" s="36"/>
    </row>
    <row r="43" spans="1:148" ht="49.5" customHeight="1">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c r="BJ43" s="36"/>
      <c r="BK43" s="36"/>
      <c r="BL43" s="36"/>
      <c r="BM43" s="36"/>
      <c r="BN43" s="36"/>
      <c r="BO43" s="36"/>
      <c r="BP43" s="36"/>
      <c r="BQ43" s="36"/>
      <c r="BR43" s="36"/>
      <c r="BS43" s="36"/>
      <c r="BT43" s="36"/>
      <c r="BU43" s="36"/>
      <c r="BV43" s="36"/>
      <c r="BW43" s="36"/>
      <c r="BX43" s="36"/>
      <c r="BY43" s="36"/>
      <c r="BZ43" s="36"/>
      <c r="CA43" s="36"/>
      <c r="CB43" s="36"/>
      <c r="CC43" s="36"/>
      <c r="CD43" s="36"/>
      <c r="CE43" s="36"/>
      <c r="CF43" s="36"/>
      <c r="CG43" s="36"/>
      <c r="CH43" s="36"/>
      <c r="CI43" s="36"/>
      <c r="CJ43" s="36"/>
      <c r="CK43" s="36"/>
      <c r="CL43" s="36"/>
      <c r="CM43" s="36"/>
      <c r="CN43" s="36"/>
      <c r="CO43" s="36"/>
      <c r="CP43" s="36"/>
      <c r="CQ43" s="36"/>
      <c r="CR43" s="36"/>
      <c r="CS43" s="36"/>
      <c r="CT43" s="36"/>
      <c r="CU43" s="36"/>
      <c r="CV43" s="36"/>
      <c r="CW43" s="36"/>
      <c r="CX43" s="36"/>
      <c r="CY43" s="36"/>
      <c r="CZ43" s="36"/>
      <c r="DA43" s="36"/>
      <c r="DB43" s="36"/>
      <c r="DC43" s="36"/>
      <c r="DD43" s="36"/>
      <c r="DE43" s="36"/>
      <c r="DF43" s="36"/>
      <c r="DG43" s="36"/>
      <c r="DH43" s="36"/>
      <c r="DI43" s="36"/>
      <c r="DJ43" s="36"/>
      <c r="DK43" s="36"/>
      <c r="DL43" s="36"/>
      <c r="DM43" s="36"/>
      <c r="DN43" s="36"/>
      <c r="DO43" s="36"/>
      <c r="DP43" s="36"/>
      <c r="DQ43" s="36"/>
      <c r="DR43" s="36"/>
      <c r="DS43" s="36"/>
      <c r="DT43" s="36"/>
      <c r="DU43" s="36"/>
      <c r="DV43" s="36"/>
      <c r="DW43" s="36"/>
      <c r="DX43" s="36"/>
      <c r="DY43" s="36"/>
      <c r="DZ43" s="36"/>
      <c r="EA43" s="36"/>
      <c r="EB43" s="36"/>
      <c r="EC43" s="36"/>
      <c r="ED43" s="36"/>
      <c r="EE43" s="36"/>
      <c r="EF43" s="36"/>
      <c r="EG43" s="36"/>
      <c r="EH43" s="36"/>
      <c r="EI43" s="36"/>
      <c r="EJ43" s="36"/>
      <c r="EK43" s="36"/>
      <c r="EL43" s="36"/>
      <c r="EM43" s="36"/>
      <c r="EN43" s="36"/>
      <c r="EO43" s="36"/>
      <c r="EP43" s="36"/>
      <c r="EQ43" s="36"/>
      <c r="ER43" s="36"/>
    </row>
    <row r="44" spans="1:148" ht="49.5" customHeight="1">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c r="DQ44" s="36"/>
      <c r="DR44" s="36"/>
      <c r="DS44" s="36"/>
      <c r="DT44" s="36"/>
      <c r="DU44" s="36"/>
      <c r="DV44" s="36"/>
      <c r="DW44" s="36"/>
      <c r="DX44" s="36"/>
      <c r="DY44" s="36"/>
      <c r="DZ44" s="36"/>
      <c r="EA44" s="36"/>
      <c r="EB44" s="36"/>
      <c r="EC44" s="36"/>
      <c r="ED44" s="36"/>
      <c r="EE44" s="36"/>
      <c r="EF44" s="36"/>
      <c r="EG44" s="36"/>
      <c r="EH44" s="36"/>
      <c r="EI44" s="36"/>
      <c r="EJ44" s="36"/>
      <c r="EK44" s="36"/>
      <c r="EL44" s="36"/>
      <c r="EM44" s="36"/>
      <c r="EN44" s="36"/>
      <c r="EO44" s="36"/>
      <c r="EP44" s="36"/>
      <c r="EQ44" s="36"/>
      <c r="ER44" s="36"/>
    </row>
    <row r="45" spans="1:148" ht="49.5" customHeight="1">
      <c r="A45" s="36"/>
      <c r="B45" s="36"/>
      <c r="C45" s="36"/>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c r="AI45" s="36"/>
      <c r="AJ45" s="36"/>
      <c r="AK45" s="36"/>
      <c r="AL45" s="36"/>
      <c r="AM45" s="36"/>
      <c r="AN45" s="36"/>
      <c r="AO45" s="36"/>
      <c r="AP45" s="36"/>
      <c r="AQ45" s="36"/>
      <c r="AR45" s="36"/>
      <c r="AS45" s="36"/>
      <c r="AT45" s="36"/>
      <c r="AU45" s="36"/>
      <c r="AV45" s="36"/>
      <c r="AW45" s="36"/>
      <c r="AX45" s="36"/>
      <c r="AY45" s="36"/>
      <c r="AZ45" s="36"/>
      <c r="BA45" s="36"/>
      <c r="BB45" s="36"/>
      <c r="BC45" s="36"/>
      <c r="BD45" s="36"/>
      <c r="BE45" s="36"/>
      <c r="BF45" s="36"/>
      <c r="BG45" s="36"/>
      <c r="BH45" s="36"/>
      <c r="BI45" s="36"/>
      <c r="BJ45" s="36"/>
      <c r="BK45" s="36"/>
      <c r="BL45" s="36"/>
      <c r="BM45" s="36"/>
      <c r="BN45" s="36"/>
      <c r="BO45" s="36"/>
      <c r="BP45" s="36"/>
      <c r="BQ45" s="36"/>
      <c r="BR45" s="36"/>
      <c r="BS45" s="36"/>
      <c r="BT45" s="36"/>
      <c r="BU45" s="36"/>
      <c r="BV45" s="36"/>
      <c r="BW45" s="36"/>
      <c r="BX45" s="36"/>
      <c r="BY45" s="36"/>
      <c r="BZ45" s="36"/>
      <c r="CA45" s="36"/>
      <c r="CB45" s="36"/>
      <c r="CC45" s="36"/>
      <c r="CD45" s="36"/>
      <c r="CE45" s="36"/>
      <c r="CF45" s="36"/>
      <c r="CG45" s="36"/>
      <c r="CH45" s="36"/>
      <c r="CI45" s="36"/>
      <c r="CJ45" s="36"/>
      <c r="CK45" s="36"/>
      <c r="CL45" s="36"/>
      <c r="CM45" s="36"/>
      <c r="CN45" s="36"/>
      <c r="CO45" s="36"/>
      <c r="CP45" s="36"/>
      <c r="CQ45" s="36"/>
      <c r="CR45" s="36"/>
      <c r="CS45" s="36"/>
      <c r="CT45" s="36"/>
      <c r="CU45" s="36"/>
      <c r="CV45" s="36"/>
      <c r="CW45" s="36"/>
      <c r="CX45" s="36"/>
      <c r="CY45" s="36"/>
      <c r="CZ45" s="36"/>
      <c r="DA45" s="36"/>
      <c r="DB45" s="36"/>
      <c r="DC45" s="36"/>
      <c r="DD45" s="36"/>
      <c r="DE45" s="36"/>
      <c r="DF45" s="36"/>
      <c r="DG45" s="36"/>
      <c r="DH45" s="36"/>
      <c r="DI45" s="36"/>
      <c r="DJ45" s="36"/>
      <c r="DK45" s="36"/>
      <c r="DL45" s="36"/>
      <c r="DM45" s="36"/>
      <c r="DN45" s="36"/>
      <c r="DO45" s="36"/>
      <c r="DP45" s="36"/>
      <c r="DQ45" s="36"/>
      <c r="DR45" s="36"/>
      <c r="DS45" s="36"/>
      <c r="DT45" s="36"/>
      <c r="DU45" s="36"/>
      <c r="DV45" s="36"/>
      <c r="DW45" s="36"/>
      <c r="DX45" s="36"/>
      <c r="DY45" s="36"/>
      <c r="DZ45" s="36"/>
      <c r="EA45" s="36"/>
      <c r="EB45" s="36"/>
      <c r="EC45" s="36"/>
      <c r="ED45" s="36"/>
      <c r="EE45" s="36"/>
      <c r="EF45" s="36"/>
      <c r="EG45" s="36"/>
      <c r="EH45" s="36"/>
      <c r="EI45" s="36"/>
      <c r="EJ45" s="36"/>
      <c r="EK45" s="36"/>
      <c r="EL45" s="36"/>
      <c r="EM45" s="36"/>
      <c r="EN45" s="36"/>
      <c r="EO45" s="36"/>
      <c r="EP45" s="36"/>
      <c r="EQ45" s="36"/>
      <c r="ER45" s="36"/>
    </row>
    <row r="46" spans="1:148" ht="49.5" customHeight="1">
      <c r="A46" s="36"/>
      <c r="B46" s="36"/>
      <c r="C46" s="36"/>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36"/>
      <c r="AF46" s="36"/>
      <c r="AG46" s="36"/>
      <c r="AH46" s="36"/>
      <c r="AI46" s="36"/>
      <c r="AJ46" s="36"/>
      <c r="AK46" s="36"/>
      <c r="AL46" s="36"/>
      <c r="AM46" s="36"/>
      <c r="AN46" s="36"/>
      <c r="AO46" s="36"/>
      <c r="AP46" s="36"/>
      <c r="AQ46" s="36"/>
      <c r="AR46" s="36"/>
      <c r="AS46" s="36"/>
      <c r="AT46" s="36"/>
      <c r="AU46" s="36"/>
      <c r="AV46" s="36"/>
      <c r="AW46" s="36"/>
      <c r="AX46" s="36"/>
      <c r="AY46" s="36"/>
      <c r="AZ46" s="36"/>
      <c r="BA46" s="36"/>
      <c r="BB46" s="36"/>
      <c r="BC46" s="36"/>
      <c r="BD46" s="36"/>
      <c r="BE46" s="36"/>
      <c r="BF46" s="36"/>
      <c r="BG46" s="36"/>
      <c r="BH46" s="36"/>
      <c r="BI46" s="36"/>
      <c r="BJ46" s="36"/>
      <c r="BK46" s="36"/>
      <c r="BL46" s="36"/>
      <c r="BM46" s="36"/>
      <c r="BN46" s="36"/>
      <c r="BO46" s="36"/>
      <c r="BP46" s="36"/>
      <c r="BQ46" s="36"/>
      <c r="BR46" s="36"/>
      <c r="BS46" s="36"/>
      <c r="BT46" s="36"/>
      <c r="BU46" s="36"/>
      <c r="BV46" s="36"/>
      <c r="BW46" s="36"/>
      <c r="BX46" s="36"/>
      <c r="BY46" s="36"/>
      <c r="BZ46" s="36"/>
      <c r="CA46" s="36"/>
      <c r="CB46" s="36"/>
      <c r="CC46" s="36"/>
      <c r="CD46" s="36"/>
      <c r="CE46" s="36"/>
      <c r="CF46" s="36"/>
      <c r="CG46" s="36"/>
      <c r="CH46" s="36"/>
      <c r="CI46" s="36"/>
      <c r="CJ46" s="36"/>
      <c r="CK46" s="36"/>
      <c r="CL46" s="36"/>
      <c r="CM46" s="36"/>
      <c r="CN46" s="36"/>
      <c r="CO46" s="36"/>
      <c r="CP46" s="36"/>
      <c r="CQ46" s="36"/>
      <c r="CR46" s="36"/>
      <c r="CS46" s="36"/>
      <c r="CT46" s="36"/>
      <c r="CU46" s="36"/>
      <c r="CV46" s="36"/>
      <c r="CW46" s="36"/>
      <c r="CX46" s="36"/>
      <c r="CY46" s="36"/>
      <c r="CZ46" s="36"/>
      <c r="DA46" s="36"/>
      <c r="DB46" s="36"/>
      <c r="DC46" s="36"/>
      <c r="DD46" s="36"/>
      <c r="DE46" s="36"/>
      <c r="DF46" s="36"/>
      <c r="DG46" s="36"/>
      <c r="DH46" s="36"/>
      <c r="DI46" s="36"/>
      <c r="DJ46" s="36"/>
      <c r="DK46" s="36"/>
      <c r="DL46" s="36"/>
      <c r="DM46" s="36"/>
      <c r="DN46" s="36"/>
      <c r="DO46" s="36"/>
      <c r="DP46" s="36"/>
      <c r="DQ46" s="36"/>
      <c r="DR46" s="36"/>
      <c r="DS46" s="36"/>
      <c r="DT46" s="36"/>
      <c r="DU46" s="36"/>
      <c r="DV46" s="36"/>
      <c r="DW46" s="36"/>
      <c r="DX46" s="36"/>
      <c r="DY46" s="36"/>
      <c r="DZ46" s="36"/>
      <c r="EA46" s="36"/>
      <c r="EB46" s="36"/>
      <c r="EC46" s="36"/>
      <c r="ED46" s="36"/>
      <c r="EE46" s="36"/>
      <c r="EF46" s="36"/>
      <c r="EG46" s="36"/>
      <c r="EH46" s="36"/>
      <c r="EI46" s="36"/>
      <c r="EJ46" s="36"/>
      <c r="EK46" s="36"/>
      <c r="EL46" s="36"/>
      <c r="EM46" s="36"/>
      <c r="EN46" s="36"/>
      <c r="EO46" s="36"/>
      <c r="EP46" s="36"/>
      <c r="EQ46" s="36"/>
      <c r="ER46" s="36"/>
    </row>
    <row r="47" spans="1:148" ht="49.5" customHeight="1">
      <c r="A47" s="36"/>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36"/>
      <c r="BR47" s="36"/>
      <c r="BS47" s="36"/>
      <c r="BT47" s="36"/>
      <c r="BU47" s="36"/>
      <c r="BV47" s="36"/>
      <c r="BW47" s="36"/>
      <c r="BX47" s="36"/>
      <c r="BY47" s="36"/>
      <c r="BZ47" s="36"/>
      <c r="CA47" s="36"/>
      <c r="CB47" s="36"/>
      <c r="CC47" s="36"/>
      <c r="CD47" s="36"/>
      <c r="CE47" s="36"/>
      <c r="CF47" s="36"/>
      <c r="CG47" s="36"/>
      <c r="CH47" s="36"/>
      <c r="CI47" s="36"/>
      <c r="CJ47" s="36"/>
      <c r="CK47" s="36"/>
      <c r="CL47" s="36"/>
      <c r="CM47" s="36"/>
      <c r="CN47" s="36"/>
      <c r="CO47" s="36"/>
      <c r="CP47" s="36"/>
      <c r="CQ47" s="36"/>
      <c r="CR47" s="36"/>
      <c r="CS47" s="36"/>
      <c r="CT47" s="36"/>
      <c r="CU47" s="36"/>
      <c r="CV47" s="36"/>
      <c r="CW47" s="36"/>
      <c r="CX47" s="36"/>
      <c r="CY47" s="36"/>
      <c r="CZ47" s="36"/>
      <c r="DA47" s="36"/>
      <c r="DB47" s="36"/>
      <c r="DC47" s="36"/>
      <c r="DD47" s="36"/>
      <c r="DE47" s="36"/>
      <c r="DF47" s="36"/>
      <c r="DG47" s="36"/>
      <c r="DH47" s="36"/>
      <c r="DI47" s="36"/>
      <c r="DJ47" s="36"/>
      <c r="DK47" s="36"/>
      <c r="DL47" s="36"/>
      <c r="DM47" s="36"/>
      <c r="DN47" s="36"/>
      <c r="DO47" s="36"/>
      <c r="DP47" s="36"/>
      <c r="DQ47" s="36"/>
      <c r="DR47" s="36"/>
      <c r="DS47" s="36"/>
      <c r="DT47" s="36"/>
      <c r="DU47" s="36"/>
      <c r="DV47" s="36"/>
      <c r="DW47" s="36"/>
      <c r="DX47" s="36"/>
      <c r="DY47" s="36"/>
      <c r="DZ47" s="36"/>
      <c r="EA47" s="36"/>
      <c r="EB47" s="36"/>
      <c r="EC47" s="36"/>
      <c r="ED47" s="36"/>
      <c r="EE47" s="36"/>
      <c r="EF47" s="36"/>
      <c r="EG47" s="36"/>
      <c r="EH47" s="36"/>
      <c r="EI47" s="36"/>
      <c r="EJ47" s="36"/>
      <c r="EK47" s="36"/>
      <c r="EL47" s="36"/>
      <c r="EM47" s="36"/>
      <c r="EN47" s="36"/>
      <c r="EO47" s="36"/>
      <c r="EP47" s="36"/>
      <c r="EQ47" s="36"/>
      <c r="ER47" s="36"/>
    </row>
    <row r="48" spans="1:148" ht="49.5" customHeight="1">
      <c r="A48" s="36"/>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36"/>
      <c r="BS48" s="36"/>
      <c r="BT48" s="36"/>
      <c r="BU48" s="36"/>
      <c r="BV48" s="36"/>
      <c r="BW48" s="36"/>
      <c r="BX48" s="36"/>
      <c r="BY48" s="36"/>
      <c r="BZ48" s="36"/>
      <c r="CA48" s="36"/>
      <c r="CB48" s="36"/>
      <c r="CC48" s="36"/>
      <c r="CD48" s="36"/>
      <c r="CE48" s="36"/>
      <c r="CF48" s="36"/>
      <c r="CG48" s="36"/>
      <c r="CH48" s="36"/>
      <c r="CI48" s="36"/>
      <c r="CJ48" s="36"/>
      <c r="CK48" s="36"/>
      <c r="CL48" s="36"/>
      <c r="CM48" s="36"/>
      <c r="CN48" s="36"/>
      <c r="CO48" s="36"/>
      <c r="CP48" s="36"/>
      <c r="CQ48" s="36"/>
      <c r="CR48" s="36"/>
      <c r="CS48" s="36"/>
      <c r="CT48" s="36"/>
      <c r="CU48" s="36"/>
      <c r="CV48" s="36"/>
      <c r="CW48" s="36"/>
      <c r="CX48" s="36"/>
      <c r="CY48" s="36"/>
      <c r="CZ48" s="36"/>
      <c r="DA48" s="36"/>
      <c r="DB48" s="36"/>
      <c r="DC48" s="36"/>
      <c r="DD48" s="36"/>
      <c r="DE48" s="36"/>
      <c r="DF48" s="36"/>
      <c r="DG48" s="36"/>
      <c r="DH48" s="36"/>
      <c r="DI48" s="36"/>
      <c r="DJ48" s="36"/>
      <c r="DK48" s="36"/>
      <c r="DL48" s="36"/>
      <c r="DM48" s="36"/>
      <c r="DN48" s="36"/>
      <c r="DO48" s="36"/>
      <c r="DP48" s="36"/>
      <c r="DQ48" s="36"/>
      <c r="DR48" s="36"/>
      <c r="DS48" s="36"/>
      <c r="DT48" s="36"/>
      <c r="DU48" s="36"/>
      <c r="DV48" s="36"/>
      <c r="DW48" s="36"/>
      <c r="DX48" s="36"/>
      <c r="DY48" s="36"/>
      <c r="DZ48" s="36"/>
      <c r="EA48" s="36"/>
      <c r="EB48" s="36"/>
      <c r="EC48" s="36"/>
      <c r="ED48" s="36"/>
      <c r="EE48" s="36"/>
      <c r="EF48" s="36"/>
      <c r="EG48" s="36"/>
      <c r="EH48" s="36"/>
      <c r="EI48" s="36"/>
      <c r="EJ48" s="36"/>
      <c r="EK48" s="36"/>
      <c r="EL48" s="36"/>
      <c r="EM48" s="36"/>
      <c r="EN48" s="36"/>
      <c r="EO48" s="36"/>
      <c r="EP48" s="36"/>
      <c r="EQ48" s="36"/>
      <c r="ER48" s="36"/>
    </row>
    <row r="49" spans="1:148" ht="49.5" customHeight="1">
      <c r="A49" s="36"/>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c r="AL49" s="36"/>
      <c r="AM49" s="36"/>
      <c r="AN49" s="36"/>
      <c r="AO49" s="36"/>
      <c r="AP49" s="36"/>
      <c r="AQ49" s="36"/>
      <c r="AR49" s="36"/>
      <c r="AS49" s="36"/>
      <c r="AT49" s="36"/>
      <c r="AU49" s="36"/>
      <c r="AV49" s="36"/>
      <c r="AW49" s="36"/>
      <c r="AX49" s="36"/>
      <c r="AY49" s="36"/>
      <c r="AZ49" s="36"/>
      <c r="BA49" s="36"/>
      <c r="BB49" s="36"/>
      <c r="BC49" s="36"/>
      <c r="BD49" s="36"/>
      <c r="BE49" s="36"/>
      <c r="BF49" s="36"/>
      <c r="BG49" s="36"/>
      <c r="BH49" s="36"/>
      <c r="BI49" s="36"/>
      <c r="BJ49" s="36"/>
      <c r="BK49" s="36"/>
      <c r="BL49" s="36"/>
      <c r="BM49" s="36"/>
      <c r="BN49" s="36"/>
      <c r="BO49" s="36"/>
      <c r="BP49" s="36"/>
      <c r="BQ49" s="36"/>
      <c r="BR49" s="36"/>
      <c r="BS49" s="36"/>
      <c r="BT49" s="36"/>
      <c r="BU49" s="36"/>
      <c r="BV49" s="36"/>
      <c r="BW49" s="36"/>
      <c r="BX49" s="36"/>
      <c r="BY49" s="36"/>
      <c r="BZ49" s="36"/>
      <c r="CA49" s="36"/>
      <c r="CB49" s="36"/>
      <c r="CC49" s="36"/>
      <c r="CD49" s="36"/>
      <c r="CE49" s="36"/>
      <c r="CF49" s="36"/>
      <c r="CG49" s="36"/>
      <c r="CH49" s="36"/>
      <c r="CI49" s="36"/>
      <c r="CJ49" s="36"/>
      <c r="CK49" s="36"/>
      <c r="CL49" s="36"/>
      <c r="CM49" s="36"/>
      <c r="CN49" s="36"/>
      <c r="CO49" s="36"/>
      <c r="CP49" s="36"/>
      <c r="CQ49" s="36"/>
      <c r="CR49" s="36"/>
      <c r="CS49" s="36"/>
      <c r="CT49" s="36"/>
      <c r="CU49" s="36"/>
      <c r="CV49" s="36"/>
      <c r="CW49" s="36"/>
      <c r="CX49" s="36"/>
      <c r="CY49" s="36"/>
      <c r="CZ49" s="36"/>
      <c r="DA49" s="36"/>
      <c r="DB49" s="36"/>
      <c r="DC49" s="36"/>
      <c r="DD49" s="36"/>
      <c r="DE49" s="36"/>
      <c r="DF49" s="36"/>
      <c r="DG49" s="36"/>
      <c r="DH49" s="36"/>
      <c r="DI49" s="36"/>
      <c r="DJ49" s="36"/>
      <c r="DK49" s="36"/>
      <c r="DL49" s="36"/>
      <c r="DM49" s="36"/>
      <c r="DN49" s="36"/>
      <c r="DO49" s="36"/>
      <c r="DP49" s="36"/>
      <c r="DQ49" s="36"/>
      <c r="DR49" s="36"/>
      <c r="DS49" s="36"/>
      <c r="DT49" s="36"/>
      <c r="DU49" s="36"/>
      <c r="DV49" s="36"/>
      <c r="DW49" s="36"/>
      <c r="DX49" s="36"/>
      <c r="DY49" s="36"/>
      <c r="DZ49" s="36"/>
      <c r="EA49" s="36"/>
      <c r="EB49" s="36"/>
      <c r="EC49" s="36"/>
      <c r="ED49" s="36"/>
      <c r="EE49" s="36"/>
      <c r="EF49" s="36"/>
      <c r="EG49" s="36"/>
      <c r="EH49" s="36"/>
      <c r="EI49" s="36"/>
      <c r="EJ49" s="36"/>
      <c r="EK49" s="36"/>
      <c r="EL49" s="36"/>
      <c r="EM49" s="36"/>
      <c r="EN49" s="36"/>
      <c r="EO49" s="36"/>
      <c r="EP49" s="36"/>
      <c r="EQ49" s="36"/>
      <c r="ER49" s="36"/>
    </row>
    <row r="50" spans="1:148" ht="49.5" customHeight="1">
      <c r="A50" s="36"/>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c r="AI50" s="36"/>
      <c r="AJ50" s="36"/>
      <c r="AK50" s="36"/>
      <c r="AL50" s="36"/>
      <c r="AM50" s="36"/>
      <c r="AN50" s="36"/>
      <c r="AO50" s="36"/>
      <c r="AP50" s="36"/>
      <c r="AQ50" s="36"/>
      <c r="AR50" s="36"/>
      <c r="AS50" s="36"/>
      <c r="AT50" s="36"/>
      <c r="AU50" s="36"/>
      <c r="AV50" s="36"/>
      <c r="AW50" s="36"/>
      <c r="AX50" s="36"/>
      <c r="AY50" s="36"/>
      <c r="AZ50" s="36"/>
      <c r="BA50" s="36"/>
      <c r="BB50" s="36"/>
      <c r="BC50" s="36"/>
      <c r="BD50" s="36"/>
      <c r="BE50" s="36"/>
      <c r="BF50" s="36"/>
      <c r="BG50" s="36"/>
      <c r="BH50" s="36"/>
      <c r="BI50" s="36"/>
      <c r="BJ50" s="36"/>
      <c r="BK50" s="36"/>
      <c r="BL50" s="36"/>
      <c r="BM50" s="36"/>
      <c r="BN50" s="36"/>
      <c r="BO50" s="36"/>
      <c r="BP50" s="36"/>
      <c r="BQ50" s="36"/>
      <c r="BR50" s="36"/>
      <c r="BS50" s="36"/>
      <c r="BT50" s="36"/>
      <c r="BU50" s="36"/>
      <c r="BV50" s="36"/>
      <c r="BW50" s="36"/>
      <c r="BX50" s="36"/>
      <c r="BY50" s="36"/>
      <c r="BZ50" s="36"/>
      <c r="CA50" s="36"/>
      <c r="CB50" s="36"/>
      <c r="CC50" s="36"/>
      <c r="CD50" s="36"/>
      <c r="CE50" s="36"/>
      <c r="CF50" s="36"/>
      <c r="CG50" s="36"/>
      <c r="CH50" s="36"/>
      <c r="CI50" s="36"/>
      <c r="CJ50" s="36"/>
      <c r="CK50" s="36"/>
      <c r="CL50" s="36"/>
      <c r="CM50" s="36"/>
      <c r="CN50" s="36"/>
      <c r="CO50" s="36"/>
      <c r="CP50" s="36"/>
      <c r="CQ50" s="36"/>
      <c r="CR50" s="36"/>
      <c r="CS50" s="36"/>
      <c r="CT50" s="36"/>
      <c r="CU50" s="36"/>
      <c r="CV50" s="36"/>
      <c r="CW50" s="36"/>
      <c r="CX50" s="36"/>
      <c r="CY50" s="36"/>
      <c r="CZ50" s="36"/>
      <c r="DA50" s="36"/>
      <c r="DB50" s="36"/>
      <c r="DC50" s="36"/>
      <c r="DD50" s="36"/>
      <c r="DE50" s="36"/>
      <c r="DF50" s="36"/>
      <c r="DG50" s="36"/>
      <c r="DH50" s="36"/>
      <c r="DI50" s="36"/>
      <c r="DJ50" s="36"/>
      <c r="DK50" s="36"/>
      <c r="DL50" s="36"/>
      <c r="DM50" s="36"/>
      <c r="DN50" s="36"/>
      <c r="DO50" s="36"/>
      <c r="DP50" s="36"/>
      <c r="DQ50" s="36"/>
      <c r="DR50" s="36"/>
      <c r="DS50" s="36"/>
      <c r="DT50" s="36"/>
      <c r="DU50" s="36"/>
      <c r="DV50" s="36"/>
      <c r="DW50" s="36"/>
      <c r="DX50" s="36"/>
      <c r="DY50" s="36"/>
      <c r="DZ50" s="36"/>
      <c r="EA50" s="36"/>
      <c r="EB50" s="36"/>
      <c r="EC50" s="36"/>
      <c r="ED50" s="36"/>
      <c r="EE50" s="36"/>
      <c r="EF50" s="36"/>
      <c r="EG50" s="36"/>
      <c r="EH50" s="36"/>
      <c r="EI50" s="36"/>
      <c r="EJ50" s="36"/>
      <c r="EK50" s="36"/>
      <c r="EL50" s="36"/>
      <c r="EM50" s="36"/>
      <c r="EN50" s="36"/>
      <c r="EO50" s="36"/>
      <c r="EP50" s="36"/>
      <c r="EQ50" s="36"/>
      <c r="ER50" s="36"/>
    </row>
    <row r="51" spans="1:148" ht="49.5" customHeight="1">
      <c r="A51" s="36"/>
      <c r="B51" s="36"/>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c r="AI51" s="36"/>
      <c r="AJ51" s="36"/>
      <c r="AK51" s="36"/>
      <c r="AL51" s="36"/>
      <c r="AM51" s="36"/>
      <c r="AN51" s="36"/>
      <c r="AO51" s="36"/>
      <c r="AP51" s="36"/>
      <c r="AQ51" s="36"/>
      <c r="AR51" s="36"/>
      <c r="AS51" s="36"/>
      <c r="AT51" s="36"/>
      <c r="AU51" s="36"/>
      <c r="AV51" s="36"/>
      <c r="AW51" s="36"/>
      <c r="AX51" s="36"/>
      <c r="AY51" s="36"/>
      <c r="AZ51" s="36"/>
      <c r="BA51" s="36"/>
      <c r="BB51" s="36"/>
      <c r="BC51" s="36"/>
      <c r="BD51" s="36"/>
      <c r="BE51" s="36"/>
      <c r="BF51" s="36"/>
      <c r="BG51" s="36"/>
      <c r="BH51" s="36"/>
      <c r="BI51" s="36"/>
      <c r="BJ51" s="36"/>
      <c r="BK51" s="36"/>
      <c r="BL51" s="36"/>
      <c r="BM51" s="36"/>
      <c r="BN51" s="36"/>
      <c r="BO51" s="36"/>
      <c r="BP51" s="36"/>
      <c r="BQ51" s="36"/>
      <c r="BR51" s="36"/>
      <c r="BS51" s="36"/>
      <c r="BT51" s="36"/>
      <c r="BU51" s="36"/>
      <c r="BV51" s="36"/>
      <c r="BW51" s="36"/>
      <c r="BX51" s="36"/>
      <c r="BY51" s="36"/>
      <c r="BZ51" s="36"/>
      <c r="CA51" s="36"/>
      <c r="CB51" s="36"/>
      <c r="CC51" s="36"/>
      <c r="CD51" s="36"/>
      <c r="CE51" s="36"/>
      <c r="CF51" s="36"/>
      <c r="CG51" s="36"/>
      <c r="CH51" s="36"/>
      <c r="CI51" s="36"/>
      <c r="CJ51" s="36"/>
      <c r="CK51" s="36"/>
      <c r="CL51" s="36"/>
      <c r="CM51" s="36"/>
      <c r="CN51" s="36"/>
      <c r="CO51" s="36"/>
      <c r="CP51" s="36"/>
      <c r="CQ51" s="36"/>
      <c r="CR51" s="36"/>
      <c r="CS51" s="36"/>
      <c r="CT51" s="36"/>
      <c r="CU51" s="36"/>
      <c r="CV51" s="36"/>
      <c r="CW51" s="36"/>
      <c r="CX51" s="36"/>
      <c r="CY51" s="36"/>
      <c r="CZ51" s="36"/>
      <c r="DA51" s="36"/>
      <c r="DB51" s="36"/>
      <c r="DC51" s="36"/>
      <c r="DD51" s="36"/>
      <c r="DE51" s="36"/>
      <c r="DF51" s="36"/>
      <c r="DG51" s="36"/>
      <c r="DH51" s="36"/>
      <c r="DI51" s="36"/>
      <c r="DJ51" s="36"/>
      <c r="DK51" s="36"/>
      <c r="DL51" s="36"/>
      <c r="DM51" s="36"/>
      <c r="DN51" s="36"/>
      <c r="DO51" s="36"/>
      <c r="DP51" s="36"/>
      <c r="DQ51" s="36"/>
      <c r="DR51" s="36"/>
      <c r="DS51" s="36"/>
      <c r="DT51" s="36"/>
      <c r="DU51" s="36"/>
      <c r="DV51" s="36"/>
      <c r="DW51" s="36"/>
      <c r="DX51" s="36"/>
      <c r="DY51" s="36"/>
      <c r="DZ51" s="36"/>
      <c r="EA51" s="36"/>
      <c r="EB51" s="36"/>
      <c r="EC51" s="36"/>
      <c r="ED51" s="36"/>
      <c r="EE51" s="36"/>
      <c r="EF51" s="36"/>
      <c r="EG51" s="36"/>
      <c r="EH51" s="36"/>
      <c r="EI51" s="36"/>
      <c r="EJ51" s="36"/>
      <c r="EK51" s="36"/>
      <c r="EL51" s="36"/>
      <c r="EM51" s="36"/>
      <c r="EN51" s="36"/>
      <c r="EO51" s="36"/>
      <c r="EP51" s="36"/>
      <c r="EQ51" s="36"/>
      <c r="ER51" s="36"/>
    </row>
    <row r="52" spans="1:148" ht="49.5" customHeight="1">
      <c r="A52" s="36"/>
      <c r="B52" s="36"/>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6"/>
      <c r="AG52" s="36"/>
      <c r="AH52" s="36"/>
      <c r="AI52" s="36"/>
      <c r="AJ52" s="36"/>
      <c r="AK52" s="36"/>
      <c r="AL52" s="36"/>
      <c r="AM52" s="36"/>
      <c r="AN52" s="36"/>
      <c r="AO52" s="36"/>
      <c r="AP52" s="36"/>
      <c r="AQ52" s="36"/>
      <c r="AR52" s="36"/>
      <c r="AS52" s="36"/>
      <c r="AT52" s="36"/>
      <c r="AU52" s="36"/>
      <c r="AV52" s="36"/>
      <c r="AW52" s="36"/>
      <c r="AX52" s="36"/>
      <c r="AY52" s="36"/>
      <c r="AZ52" s="36"/>
      <c r="BA52" s="36"/>
      <c r="BB52" s="36"/>
      <c r="BC52" s="36"/>
      <c r="BD52" s="36"/>
      <c r="BE52" s="36"/>
      <c r="BF52" s="36"/>
      <c r="BG52" s="36"/>
      <c r="BH52" s="36"/>
      <c r="BI52" s="36"/>
      <c r="BJ52" s="36"/>
      <c r="BK52" s="36"/>
      <c r="BL52" s="36"/>
      <c r="BM52" s="36"/>
      <c r="BN52" s="36"/>
      <c r="BO52" s="36"/>
      <c r="BP52" s="36"/>
      <c r="BQ52" s="36"/>
      <c r="BR52" s="36"/>
      <c r="BS52" s="36"/>
      <c r="BT52" s="36"/>
      <c r="BU52" s="36"/>
      <c r="BV52" s="36"/>
      <c r="BW52" s="36"/>
      <c r="BX52" s="36"/>
      <c r="BY52" s="36"/>
      <c r="BZ52" s="36"/>
      <c r="CA52" s="36"/>
      <c r="CB52" s="36"/>
      <c r="CC52" s="36"/>
      <c r="CD52" s="36"/>
      <c r="CE52" s="36"/>
      <c r="CF52" s="36"/>
      <c r="CG52" s="36"/>
      <c r="CH52" s="36"/>
      <c r="CI52" s="36"/>
      <c r="CJ52" s="36"/>
      <c r="CK52" s="36"/>
      <c r="CL52" s="36"/>
      <c r="CM52" s="36"/>
      <c r="CN52" s="36"/>
      <c r="CO52" s="36"/>
      <c r="CP52" s="36"/>
      <c r="CQ52" s="36"/>
      <c r="CR52" s="36"/>
      <c r="CS52" s="36"/>
      <c r="CT52" s="36"/>
      <c r="CU52" s="36"/>
      <c r="CV52" s="36"/>
      <c r="CW52" s="36"/>
      <c r="CX52" s="36"/>
      <c r="CY52" s="36"/>
      <c r="CZ52" s="36"/>
      <c r="DA52" s="36"/>
      <c r="DB52" s="36"/>
      <c r="DC52" s="36"/>
      <c r="DD52" s="36"/>
      <c r="DE52" s="36"/>
      <c r="DF52" s="36"/>
      <c r="DG52" s="36"/>
      <c r="DH52" s="36"/>
      <c r="DI52" s="36"/>
      <c r="DJ52" s="36"/>
      <c r="DK52" s="36"/>
      <c r="DL52" s="36"/>
      <c r="DM52" s="36"/>
      <c r="DN52" s="36"/>
      <c r="DO52" s="36"/>
      <c r="DP52" s="36"/>
      <c r="DQ52" s="36"/>
      <c r="DR52" s="36"/>
      <c r="DS52" s="36"/>
      <c r="DT52" s="36"/>
      <c r="DU52" s="36"/>
      <c r="DV52" s="36"/>
      <c r="DW52" s="36"/>
      <c r="DX52" s="36"/>
      <c r="DY52" s="36"/>
      <c r="DZ52" s="36"/>
      <c r="EA52" s="36"/>
      <c r="EB52" s="36"/>
      <c r="EC52" s="36"/>
      <c r="ED52" s="36"/>
      <c r="EE52" s="36"/>
      <c r="EF52" s="36"/>
      <c r="EG52" s="36"/>
      <c r="EH52" s="36"/>
      <c r="EI52" s="36"/>
      <c r="EJ52" s="36"/>
      <c r="EK52" s="36"/>
      <c r="EL52" s="36"/>
      <c r="EM52" s="36"/>
      <c r="EN52" s="36"/>
      <c r="EO52" s="36"/>
      <c r="EP52" s="36"/>
      <c r="EQ52" s="36"/>
      <c r="ER52" s="36"/>
    </row>
    <row r="53" spans="1:148" ht="49.5" customHeight="1">
      <c r="A53" s="36"/>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L53" s="36"/>
      <c r="AM53" s="36"/>
      <c r="AN53" s="36"/>
      <c r="AO53" s="36"/>
      <c r="AP53" s="36"/>
      <c r="AQ53" s="36"/>
      <c r="AR53" s="36"/>
      <c r="AS53" s="36"/>
      <c r="AT53" s="36"/>
      <c r="AU53" s="36"/>
      <c r="AV53" s="36"/>
      <c r="AW53" s="36"/>
      <c r="AX53" s="36"/>
      <c r="AY53" s="36"/>
      <c r="AZ53" s="36"/>
      <c r="BA53" s="36"/>
      <c r="BB53" s="36"/>
      <c r="BC53" s="36"/>
      <c r="BD53" s="36"/>
      <c r="BE53" s="36"/>
      <c r="BF53" s="36"/>
      <c r="BG53" s="36"/>
      <c r="BH53" s="36"/>
      <c r="BI53" s="36"/>
      <c r="BJ53" s="36"/>
      <c r="BK53" s="36"/>
      <c r="BL53" s="36"/>
      <c r="BM53" s="36"/>
      <c r="BN53" s="36"/>
      <c r="BO53" s="36"/>
      <c r="BP53" s="36"/>
      <c r="BQ53" s="36"/>
      <c r="BR53" s="36"/>
      <c r="BS53" s="36"/>
      <c r="BT53" s="36"/>
      <c r="BU53" s="36"/>
      <c r="BV53" s="36"/>
      <c r="BW53" s="36"/>
      <c r="BX53" s="36"/>
      <c r="BY53" s="36"/>
      <c r="BZ53" s="36"/>
      <c r="CA53" s="36"/>
      <c r="CB53" s="36"/>
      <c r="CC53" s="36"/>
      <c r="CD53" s="36"/>
      <c r="CE53" s="36"/>
      <c r="CF53" s="36"/>
      <c r="CG53" s="36"/>
      <c r="CH53" s="36"/>
      <c r="CI53" s="36"/>
      <c r="CJ53" s="36"/>
      <c r="CK53" s="36"/>
      <c r="CL53" s="36"/>
      <c r="CM53" s="36"/>
      <c r="CN53" s="36"/>
      <c r="CO53" s="36"/>
      <c r="CP53" s="36"/>
      <c r="CQ53" s="36"/>
      <c r="CR53" s="36"/>
      <c r="CS53" s="36"/>
      <c r="CT53" s="36"/>
      <c r="CU53" s="36"/>
      <c r="CV53" s="36"/>
      <c r="CW53" s="36"/>
      <c r="CX53" s="36"/>
      <c r="CY53" s="36"/>
      <c r="CZ53" s="36"/>
      <c r="DA53" s="36"/>
      <c r="DB53" s="36"/>
      <c r="DC53" s="36"/>
      <c r="DD53" s="36"/>
      <c r="DE53" s="36"/>
      <c r="DF53" s="36"/>
      <c r="DG53" s="36"/>
      <c r="DH53" s="36"/>
      <c r="DI53" s="36"/>
      <c r="DJ53" s="36"/>
      <c r="DK53" s="36"/>
      <c r="DL53" s="36"/>
      <c r="DM53" s="36"/>
      <c r="DN53" s="36"/>
      <c r="DO53" s="36"/>
      <c r="DP53" s="36"/>
      <c r="DQ53" s="36"/>
      <c r="DR53" s="36"/>
      <c r="DS53" s="36"/>
      <c r="DT53" s="36"/>
      <c r="DU53" s="36"/>
      <c r="DV53" s="36"/>
      <c r="DW53" s="36"/>
      <c r="DX53" s="36"/>
      <c r="DY53" s="36"/>
      <c r="DZ53" s="36"/>
      <c r="EA53" s="36"/>
      <c r="EB53" s="36"/>
      <c r="EC53" s="36"/>
      <c r="ED53" s="36"/>
      <c r="EE53" s="36"/>
      <c r="EF53" s="36"/>
      <c r="EG53" s="36"/>
      <c r="EH53" s="36"/>
      <c r="EI53" s="36"/>
      <c r="EJ53" s="36"/>
      <c r="EK53" s="36"/>
      <c r="EL53" s="36"/>
      <c r="EM53" s="36"/>
      <c r="EN53" s="36"/>
      <c r="EO53" s="36"/>
      <c r="EP53" s="36"/>
      <c r="EQ53" s="36"/>
      <c r="ER53" s="36"/>
    </row>
    <row r="54" spans="1:148" ht="49.5" customHeight="1">
      <c r="A54" s="36"/>
      <c r="B54" s="36"/>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6"/>
      <c r="AI54" s="36"/>
      <c r="AJ54" s="36"/>
      <c r="AK54" s="36"/>
      <c r="AL54" s="36"/>
      <c r="AM54" s="36"/>
      <c r="AN54" s="36"/>
      <c r="AO54" s="36"/>
      <c r="AP54" s="36"/>
      <c r="AQ54" s="36"/>
      <c r="AR54" s="36"/>
      <c r="AS54" s="36"/>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36"/>
      <c r="BS54" s="36"/>
      <c r="BT54" s="36"/>
      <c r="BU54" s="36"/>
      <c r="BV54" s="36"/>
      <c r="BW54" s="36"/>
      <c r="BX54" s="36"/>
      <c r="BY54" s="36"/>
      <c r="BZ54" s="36"/>
      <c r="CA54" s="36"/>
      <c r="CB54" s="36"/>
      <c r="CC54" s="36"/>
      <c r="CD54" s="36"/>
      <c r="CE54" s="36"/>
      <c r="CF54" s="36"/>
      <c r="CG54" s="36"/>
      <c r="CH54" s="36"/>
      <c r="CI54" s="36"/>
      <c r="CJ54" s="36"/>
      <c r="CK54" s="36"/>
      <c r="CL54" s="36"/>
      <c r="CM54" s="36"/>
      <c r="CN54" s="36"/>
      <c r="CO54" s="36"/>
      <c r="CP54" s="36"/>
      <c r="CQ54" s="36"/>
      <c r="CR54" s="36"/>
      <c r="CS54" s="36"/>
      <c r="CT54" s="36"/>
      <c r="CU54" s="36"/>
      <c r="CV54" s="36"/>
      <c r="CW54" s="36"/>
      <c r="CX54" s="36"/>
      <c r="CY54" s="36"/>
      <c r="CZ54" s="36"/>
      <c r="DA54" s="36"/>
      <c r="DB54" s="36"/>
      <c r="DC54" s="36"/>
      <c r="DD54" s="36"/>
      <c r="DE54" s="36"/>
      <c r="DF54" s="36"/>
      <c r="DG54" s="36"/>
      <c r="DH54" s="36"/>
      <c r="DI54" s="36"/>
      <c r="DJ54" s="36"/>
      <c r="DK54" s="36"/>
      <c r="DL54" s="36"/>
      <c r="DM54" s="36"/>
      <c r="DN54" s="36"/>
      <c r="DO54" s="36"/>
      <c r="DP54" s="36"/>
      <c r="DQ54" s="36"/>
      <c r="DR54" s="36"/>
      <c r="DS54" s="36"/>
      <c r="DT54" s="36"/>
      <c r="DU54" s="36"/>
      <c r="DV54" s="36"/>
      <c r="DW54" s="36"/>
      <c r="DX54" s="36"/>
      <c r="DY54" s="36"/>
      <c r="DZ54" s="36"/>
      <c r="EA54" s="36"/>
      <c r="EB54" s="36"/>
      <c r="EC54" s="36"/>
      <c r="ED54" s="36"/>
      <c r="EE54" s="36"/>
      <c r="EF54" s="36"/>
      <c r="EG54" s="36"/>
      <c r="EH54" s="36"/>
      <c r="EI54" s="36"/>
      <c r="EJ54" s="36"/>
      <c r="EK54" s="36"/>
      <c r="EL54" s="36"/>
      <c r="EM54" s="36"/>
      <c r="EN54" s="36"/>
      <c r="EO54" s="36"/>
      <c r="EP54" s="36"/>
      <c r="EQ54" s="36"/>
      <c r="ER54" s="36"/>
    </row>
    <row r="55" spans="1:148" ht="49.5" customHeight="1">
      <c r="A55" s="36"/>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c r="AL55" s="36"/>
      <c r="AM55" s="36"/>
      <c r="AN55" s="36"/>
      <c r="AO55" s="36"/>
      <c r="AP55" s="36"/>
      <c r="AQ55" s="36"/>
      <c r="AR55" s="36"/>
      <c r="AS55" s="36"/>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36"/>
      <c r="BS55" s="36"/>
      <c r="BT55" s="36"/>
      <c r="BU55" s="36"/>
      <c r="BV55" s="36"/>
      <c r="BW55" s="36"/>
      <c r="BX55" s="36"/>
      <c r="BY55" s="36"/>
      <c r="BZ55" s="36"/>
      <c r="CA55" s="36"/>
      <c r="CB55" s="36"/>
      <c r="CC55" s="36"/>
      <c r="CD55" s="36"/>
      <c r="CE55" s="36"/>
      <c r="CF55" s="36"/>
      <c r="CG55" s="36"/>
      <c r="CH55" s="36"/>
      <c r="CI55" s="36"/>
      <c r="CJ55" s="36"/>
      <c r="CK55" s="36"/>
      <c r="CL55" s="36"/>
      <c r="CM55" s="36"/>
      <c r="CN55" s="36"/>
      <c r="CO55" s="36"/>
      <c r="CP55" s="36"/>
      <c r="CQ55" s="36"/>
      <c r="CR55" s="36"/>
      <c r="CS55" s="36"/>
      <c r="CT55" s="36"/>
      <c r="CU55" s="36"/>
      <c r="CV55" s="36"/>
      <c r="CW55" s="36"/>
      <c r="CX55" s="36"/>
      <c r="CY55" s="36"/>
      <c r="CZ55" s="36"/>
      <c r="DA55" s="36"/>
      <c r="DB55" s="36"/>
      <c r="DC55" s="36"/>
      <c r="DD55" s="36"/>
      <c r="DE55" s="36"/>
      <c r="DF55" s="36"/>
      <c r="DG55" s="36"/>
      <c r="DH55" s="36"/>
      <c r="DI55" s="36"/>
      <c r="DJ55" s="36"/>
      <c r="DK55" s="36"/>
      <c r="DL55" s="36"/>
      <c r="DM55" s="36"/>
      <c r="DN55" s="36"/>
      <c r="DO55" s="36"/>
      <c r="DP55" s="36"/>
      <c r="DQ55" s="36"/>
      <c r="DR55" s="36"/>
      <c r="DS55" s="36"/>
      <c r="DT55" s="36"/>
      <c r="DU55" s="36"/>
      <c r="DV55" s="36"/>
      <c r="DW55" s="36"/>
      <c r="DX55" s="36"/>
      <c r="DY55" s="36"/>
      <c r="DZ55" s="36"/>
      <c r="EA55" s="36"/>
      <c r="EB55" s="36"/>
      <c r="EC55" s="36"/>
      <c r="ED55" s="36"/>
      <c r="EE55" s="36"/>
      <c r="EF55" s="36"/>
      <c r="EG55" s="36"/>
      <c r="EH55" s="36"/>
      <c r="EI55" s="36"/>
      <c r="EJ55" s="36"/>
      <c r="EK55" s="36"/>
      <c r="EL55" s="36"/>
      <c r="EM55" s="36"/>
      <c r="EN55" s="36"/>
      <c r="EO55" s="36"/>
      <c r="EP55" s="36"/>
      <c r="EQ55" s="36"/>
      <c r="ER55" s="36"/>
    </row>
    <row r="56" spans="1:148" ht="49.5" customHeight="1">
      <c r="A56" s="36"/>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c r="AL56" s="36"/>
      <c r="AM56" s="36"/>
      <c r="AN56" s="36"/>
      <c r="AO56" s="36"/>
      <c r="AP56" s="36"/>
      <c r="AQ56" s="36"/>
      <c r="AR56" s="36"/>
      <c r="AS56" s="36"/>
      <c r="AT56" s="36"/>
      <c r="AU56" s="36"/>
      <c r="AV56" s="36"/>
      <c r="AW56" s="36"/>
      <c r="AX56" s="36"/>
      <c r="AY56" s="36"/>
      <c r="AZ56" s="36"/>
      <c r="BA56" s="36"/>
      <c r="BB56" s="36"/>
      <c r="BC56" s="36"/>
      <c r="BD56" s="36"/>
      <c r="BE56" s="36"/>
      <c r="BF56" s="36"/>
      <c r="BG56" s="36"/>
      <c r="BH56" s="36"/>
      <c r="BI56" s="36"/>
      <c r="BJ56" s="36"/>
      <c r="BK56" s="36"/>
      <c r="BL56" s="36"/>
      <c r="BM56" s="36"/>
      <c r="BN56" s="36"/>
      <c r="BO56" s="36"/>
      <c r="BP56" s="36"/>
      <c r="BQ56" s="36"/>
      <c r="BR56" s="36"/>
      <c r="BS56" s="36"/>
      <c r="BT56" s="36"/>
      <c r="BU56" s="36"/>
      <c r="BV56" s="36"/>
      <c r="BW56" s="36"/>
      <c r="BX56" s="36"/>
      <c r="BY56" s="36"/>
      <c r="BZ56" s="36"/>
      <c r="CA56" s="36"/>
      <c r="CB56" s="36"/>
      <c r="CC56" s="36"/>
      <c r="CD56" s="36"/>
      <c r="CE56" s="36"/>
      <c r="CF56" s="36"/>
      <c r="CG56" s="36"/>
      <c r="CH56" s="36"/>
      <c r="CI56" s="36"/>
      <c r="CJ56" s="36"/>
      <c r="CK56" s="36"/>
      <c r="CL56" s="36"/>
      <c r="CM56" s="36"/>
      <c r="CN56" s="36"/>
      <c r="CO56" s="36"/>
      <c r="CP56" s="36"/>
      <c r="CQ56" s="36"/>
      <c r="CR56" s="36"/>
      <c r="CS56" s="36"/>
      <c r="CT56" s="36"/>
      <c r="CU56" s="36"/>
      <c r="CV56" s="36"/>
      <c r="CW56" s="36"/>
      <c r="CX56" s="36"/>
      <c r="CY56" s="36"/>
      <c r="CZ56" s="36"/>
      <c r="DA56" s="36"/>
      <c r="DB56" s="36"/>
      <c r="DC56" s="36"/>
      <c r="DD56" s="36"/>
      <c r="DE56" s="36"/>
      <c r="DF56" s="36"/>
      <c r="DG56" s="36"/>
      <c r="DH56" s="36"/>
      <c r="DI56" s="36"/>
      <c r="DJ56" s="36"/>
      <c r="DK56" s="36"/>
      <c r="DL56" s="36"/>
      <c r="DM56" s="36"/>
      <c r="DN56" s="36"/>
      <c r="DO56" s="36"/>
      <c r="DP56" s="36"/>
      <c r="DQ56" s="36"/>
      <c r="DR56" s="36"/>
      <c r="DS56" s="36"/>
      <c r="DT56" s="36"/>
      <c r="DU56" s="36"/>
      <c r="DV56" s="36"/>
      <c r="DW56" s="36"/>
      <c r="DX56" s="36"/>
      <c r="DY56" s="36"/>
      <c r="DZ56" s="36"/>
      <c r="EA56" s="36"/>
      <c r="EB56" s="36"/>
      <c r="EC56" s="36"/>
      <c r="ED56" s="36"/>
      <c r="EE56" s="36"/>
      <c r="EF56" s="36"/>
      <c r="EG56" s="36"/>
      <c r="EH56" s="36"/>
      <c r="EI56" s="36"/>
      <c r="EJ56" s="36"/>
      <c r="EK56" s="36"/>
      <c r="EL56" s="36"/>
      <c r="EM56" s="36"/>
      <c r="EN56" s="36"/>
      <c r="EO56" s="36"/>
      <c r="EP56" s="36"/>
      <c r="EQ56" s="36"/>
      <c r="ER56" s="36"/>
    </row>
    <row r="57" spans="1:148" ht="49.5" customHeight="1">
      <c r="A57" s="36"/>
      <c r="B57" s="36"/>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c r="AI57" s="36"/>
      <c r="AJ57" s="36"/>
      <c r="AK57" s="36"/>
      <c r="AL57" s="36"/>
      <c r="AM57" s="36"/>
      <c r="AN57" s="36"/>
      <c r="AO57" s="36"/>
      <c r="AP57" s="36"/>
      <c r="AQ57" s="36"/>
      <c r="AR57" s="36"/>
      <c r="AS57" s="36"/>
      <c r="AT57" s="36"/>
      <c r="AU57" s="36"/>
      <c r="AV57" s="36"/>
      <c r="AW57" s="36"/>
      <c r="AX57" s="36"/>
      <c r="AY57" s="36"/>
      <c r="AZ57" s="36"/>
      <c r="BA57" s="36"/>
      <c r="BB57" s="36"/>
      <c r="BC57" s="36"/>
      <c r="BD57" s="36"/>
      <c r="BE57" s="36"/>
      <c r="BF57" s="36"/>
      <c r="BG57" s="36"/>
      <c r="BH57" s="36"/>
      <c r="BI57" s="36"/>
      <c r="BJ57" s="36"/>
      <c r="BK57" s="36"/>
      <c r="BL57" s="36"/>
      <c r="BM57" s="36"/>
      <c r="BN57" s="36"/>
      <c r="BO57" s="36"/>
      <c r="BP57" s="36"/>
      <c r="BQ57" s="36"/>
      <c r="BR57" s="36"/>
      <c r="BS57" s="36"/>
      <c r="BT57" s="36"/>
      <c r="BU57" s="36"/>
      <c r="BV57" s="36"/>
      <c r="BW57" s="36"/>
      <c r="BX57" s="36"/>
      <c r="BY57" s="36"/>
      <c r="BZ57" s="36"/>
      <c r="CA57" s="36"/>
      <c r="CB57" s="36"/>
      <c r="CC57" s="36"/>
      <c r="CD57" s="36"/>
      <c r="CE57" s="36"/>
      <c r="CF57" s="36"/>
      <c r="CG57" s="36"/>
      <c r="CH57" s="36"/>
      <c r="CI57" s="36"/>
      <c r="CJ57" s="36"/>
      <c r="CK57" s="36"/>
      <c r="CL57" s="36"/>
      <c r="CM57" s="36"/>
      <c r="CN57" s="36"/>
      <c r="CO57" s="36"/>
      <c r="CP57" s="36"/>
      <c r="CQ57" s="36"/>
      <c r="CR57" s="36"/>
      <c r="CS57" s="36"/>
      <c r="CT57" s="36"/>
      <c r="CU57" s="36"/>
      <c r="CV57" s="36"/>
      <c r="CW57" s="36"/>
      <c r="CX57" s="36"/>
      <c r="CY57" s="36"/>
      <c r="CZ57" s="36"/>
      <c r="DA57" s="36"/>
      <c r="DB57" s="36"/>
      <c r="DC57" s="36"/>
      <c r="DD57" s="36"/>
      <c r="DE57" s="36"/>
      <c r="DF57" s="36"/>
      <c r="DG57" s="36"/>
      <c r="DH57" s="36"/>
      <c r="DI57" s="36"/>
      <c r="DJ57" s="36"/>
      <c r="DK57" s="36"/>
      <c r="DL57" s="36"/>
      <c r="DM57" s="36"/>
      <c r="DN57" s="36"/>
      <c r="DO57" s="36"/>
      <c r="DP57" s="36"/>
      <c r="DQ57" s="36"/>
      <c r="DR57" s="36"/>
      <c r="DS57" s="36"/>
      <c r="DT57" s="36"/>
      <c r="DU57" s="36"/>
      <c r="DV57" s="36"/>
      <c r="DW57" s="36"/>
      <c r="DX57" s="36"/>
      <c r="DY57" s="36"/>
      <c r="DZ57" s="36"/>
      <c r="EA57" s="36"/>
      <c r="EB57" s="36"/>
      <c r="EC57" s="36"/>
      <c r="ED57" s="36"/>
      <c r="EE57" s="36"/>
      <c r="EF57" s="36"/>
      <c r="EG57" s="36"/>
      <c r="EH57" s="36"/>
      <c r="EI57" s="36"/>
      <c r="EJ57" s="36"/>
      <c r="EK57" s="36"/>
      <c r="EL57" s="36"/>
      <c r="EM57" s="36"/>
      <c r="EN57" s="36"/>
      <c r="EO57" s="36"/>
      <c r="EP57" s="36"/>
      <c r="EQ57" s="36"/>
      <c r="ER57" s="36"/>
    </row>
    <row r="58" spans="1:148" ht="49.5" customHeight="1">
      <c r="A58" s="36"/>
      <c r="B58" s="36"/>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c r="AI58" s="36"/>
      <c r="AJ58" s="36"/>
      <c r="AK58" s="36"/>
      <c r="AL58" s="36"/>
      <c r="AM58" s="36"/>
      <c r="AN58" s="36"/>
      <c r="AO58" s="36"/>
      <c r="AP58" s="36"/>
      <c r="AQ58" s="36"/>
      <c r="AR58" s="36"/>
      <c r="AS58" s="36"/>
      <c r="AT58" s="36"/>
      <c r="AU58" s="36"/>
      <c r="AV58" s="36"/>
      <c r="AW58" s="36"/>
      <c r="AX58" s="36"/>
      <c r="AY58" s="36"/>
      <c r="AZ58" s="36"/>
      <c r="BA58" s="36"/>
      <c r="BB58" s="36"/>
      <c r="BC58" s="36"/>
      <c r="BD58" s="36"/>
      <c r="BE58" s="36"/>
      <c r="BF58" s="36"/>
      <c r="BG58" s="36"/>
      <c r="BH58" s="36"/>
      <c r="BI58" s="36"/>
      <c r="BJ58" s="36"/>
      <c r="BK58" s="36"/>
      <c r="BL58" s="36"/>
      <c r="BM58" s="36"/>
      <c r="BN58" s="36"/>
      <c r="BO58" s="36"/>
      <c r="BP58" s="36"/>
      <c r="BQ58" s="36"/>
      <c r="BR58" s="36"/>
      <c r="BS58" s="36"/>
      <c r="BT58" s="36"/>
      <c r="BU58" s="36"/>
      <c r="BV58" s="36"/>
      <c r="BW58" s="36"/>
      <c r="BX58" s="36"/>
      <c r="BY58" s="36"/>
      <c r="BZ58" s="36"/>
      <c r="CA58" s="36"/>
      <c r="CB58" s="36"/>
      <c r="CC58" s="36"/>
      <c r="CD58" s="36"/>
      <c r="CE58" s="36"/>
      <c r="CF58" s="36"/>
      <c r="CG58" s="36"/>
      <c r="CH58" s="36"/>
      <c r="CI58" s="36"/>
      <c r="CJ58" s="36"/>
      <c r="CK58" s="36"/>
      <c r="CL58" s="36"/>
      <c r="CM58" s="36"/>
      <c r="CN58" s="36"/>
      <c r="CO58" s="36"/>
      <c r="CP58" s="36"/>
      <c r="CQ58" s="36"/>
      <c r="CR58" s="36"/>
      <c r="CS58" s="36"/>
      <c r="CT58" s="36"/>
      <c r="CU58" s="36"/>
      <c r="CV58" s="36"/>
      <c r="CW58" s="36"/>
      <c r="CX58" s="36"/>
      <c r="CY58" s="36"/>
      <c r="CZ58" s="36"/>
      <c r="DA58" s="36"/>
      <c r="DB58" s="36"/>
      <c r="DC58" s="36"/>
      <c r="DD58" s="36"/>
      <c r="DE58" s="36"/>
      <c r="DF58" s="36"/>
      <c r="DG58" s="36"/>
      <c r="DH58" s="36"/>
      <c r="DI58" s="36"/>
      <c r="DJ58" s="36"/>
      <c r="DK58" s="36"/>
      <c r="DL58" s="36"/>
      <c r="DM58" s="36"/>
      <c r="DN58" s="36"/>
      <c r="DO58" s="36"/>
      <c r="DP58" s="36"/>
      <c r="DQ58" s="36"/>
      <c r="DR58" s="36"/>
      <c r="DS58" s="36"/>
      <c r="DT58" s="36"/>
      <c r="DU58" s="36"/>
      <c r="DV58" s="36"/>
      <c r="DW58" s="36"/>
      <c r="DX58" s="36"/>
      <c r="DY58" s="36"/>
      <c r="DZ58" s="36"/>
      <c r="EA58" s="36"/>
      <c r="EB58" s="36"/>
      <c r="EC58" s="36"/>
      <c r="ED58" s="36"/>
      <c r="EE58" s="36"/>
      <c r="EF58" s="36"/>
      <c r="EG58" s="36"/>
      <c r="EH58" s="36"/>
      <c r="EI58" s="36"/>
      <c r="EJ58" s="36"/>
      <c r="EK58" s="36"/>
      <c r="EL58" s="36"/>
      <c r="EM58" s="36"/>
      <c r="EN58" s="36"/>
      <c r="EO58" s="36"/>
      <c r="EP58" s="36"/>
      <c r="EQ58" s="36"/>
      <c r="ER58" s="36"/>
    </row>
    <row r="59" spans="1:148" ht="49.5" customHeight="1">
      <c r="A59" s="36"/>
      <c r="B59" s="36"/>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c r="AF59" s="36"/>
      <c r="AG59" s="36"/>
      <c r="AH59" s="36"/>
      <c r="AI59" s="36"/>
      <c r="AJ59" s="36"/>
      <c r="AK59" s="36"/>
      <c r="AL59" s="36"/>
      <c r="AM59" s="36"/>
      <c r="AN59" s="36"/>
      <c r="AO59" s="36"/>
      <c r="AP59" s="36"/>
      <c r="AQ59" s="36"/>
      <c r="AR59" s="36"/>
      <c r="AS59" s="36"/>
      <c r="AT59" s="36"/>
      <c r="AU59" s="36"/>
      <c r="AV59" s="36"/>
      <c r="AW59" s="36"/>
      <c r="AX59" s="36"/>
      <c r="AY59" s="36"/>
      <c r="AZ59" s="36"/>
      <c r="BA59" s="36"/>
      <c r="BB59" s="36"/>
      <c r="BC59" s="36"/>
      <c r="BD59" s="36"/>
      <c r="BE59" s="36"/>
      <c r="BF59" s="36"/>
      <c r="BG59" s="36"/>
      <c r="BH59" s="36"/>
      <c r="BI59" s="36"/>
      <c r="BJ59" s="36"/>
      <c r="BK59" s="36"/>
      <c r="BL59" s="36"/>
      <c r="BM59" s="36"/>
      <c r="BN59" s="36"/>
      <c r="BO59" s="36"/>
      <c r="BP59" s="36"/>
      <c r="BQ59" s="36"/>
      <c r="BR59" s="36"/>
      <c r="BS59" s="36"/>
      <c r="BT59" s="36"/>
      <c r="BU59" s="36"/>
      <c r="BV59" s="36"/>
      <c r="BW59" s="36"/>
      <c r="BX59" s="36"/>
      <c r="BY59" s="36"/>
      <c r="BZ59" s="36"/>
      <c r="CA59" s="36"/>
      <c r="CB59" s="36"/>
      <c r="CC59" s="36"/>
      <c r="CD59" s="36"/>
      <c r="CE59" s="36"/>
      <c r="CF59" s="36"/>
      <c r="CG59" s="36"/>
      <c r="CH59" s="36"/>
      <c r="CI59" s="36"/>
      <c r="CJ59" s="36"/>
      <c r="CK59" s="36"/>
      <c r="CL59" s="36"/>
      <c r="CM59" s="36"/>
      <c r="CN59" s="36"/>
      <c r="CO59" s="36"/>
      <c r="CP59" s="36"/>
      <c r="CQ59" s="36"/>
      <c r="CR59" s="36"/>
      <c r="CS59" s="36"/>
      <c r="CT59" s="36"/>
      <c r="CU59" s="36"/>
      <c r="CV59" s="36"/>
      <c r="CW59" s="36"/>
      <c r="CX59" s="36"/>
      <c r="CY59" s="36"/>
      <c r="CZ59" s="36"/>
      <c r="DA59" s="36"/>
      <c r="DB59" s="36"/>
      <c r="DC59" s="36"/>
      <c r="DD59" s="36"/>
      <c r="DE59" s="36"/>
      <c r="DF59" s="36"/>
      <c r="DG59" s="36"/>
      <c r="DH59" s="36"/>
      <c r="DI59" s="36"/>
      <c r="DJ59" s="36"/>
      <c r="DK59" s="36"/>
      <c r="DL59" s="36"/>
      <c r="DM59" s="36"/>
      <c r="DN59" s="36"/>
      <c r="DO59" s="36"/>
      <c r="DP59" s="36"/>
      <c r="DQ59" s="36"/>
      <c r="DR59" s="36"/>
      <c r="DS59" s="36"/>
      <c r="DT59" s="36"/>
      <c r="DU59" s="36"/>
      <c r="DV59" s="36"/>
      <c r="DW59" s="36"/>
      <c r="DX59" s="36"/>
      <c r="DY59" s="36"/>
      <c r="DZ59" s="36"/>
      <c r="EA59" s="36"/>
      <c r="EB59" s="36"/>
      <c r="EC59" s="36"/>
      <c r="ED59" s="36"/>
      <c r="EE59" s="36"/>
      <c r="EF59" s="36"/>
      <c r="EG59" s="36"/>
      <c r="EH59" s="36"/>
      <c r="EI59" s="36"/>
      <c r="EJ59" s="36"/>
      <c r="EK59" s="36"/>
      <c r="EL59" s="36"/>
      <c r="EM59" s="36"/>
      <c r="EN59" s="36"/>
      <c r="EO59" s="36"/>
      <c r="EP59" s="36"/>
      <c r="EQ59" s="36"/>
      <c r="ER59" s="36"/>
    </row>
    <row r="60" spans="1:148" ht="49.5" customHeight="1">
      <c r="A60" s="36"/>
      <c r="B60" s="36"/>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6"/>
      <c r="BK60" s="36"/>
      <c r="BL60" s="36"/>
      <c r="BM60" s="36"/>
      <c r="BN60" s="36"/>
      <c r="BO60" s="36"/>
      <c r="BP60" s="36"/>
      <c r="BQ60" s="36"/>
      <c r="BR60" s="36"/>
      <c r="BS60" s="36"/>
      <c r="BT60" s="36"/>
      <c r="BU60" s="36"/>
      <c r="BV60" s="36"/>
      <c r="BW60" s="36"/>
      <c r="BX60" s="36"/>
      <c r="BY60" s="36"/>
      <c r="BZ60" s="36"/>
      <c r="CA60" s="36"/>
      <c r="CB60" s="36"/>
      <c r="CC60" s="36"/>
      <c r="CD60" s="36"/>
      <c r="CE60" s="36"/>
      <c r="CF60" s="36"/>
      <c r="CG60" s="36"/>
      <c r="CH60" s="36"/>
      <c r="CI60" s="36"/>
      <c r="CJ60" s="36"/>
      <c r="CK60" s="36"/>
      <c r="CL60" s="36"/>
      <c r="CM60" s="36"/>
      <c r="CN60" s="36"/>
      <c r="CO60" s="36"/>
      <c r="CP60" s="36"/>
      <c r="CQ60" s="36"/>
      <c r="CR60" s="36"/>
      <c r="CS60" s="36"/>
      <c r="CT60" s="36"/>
      <c r="CU60" s="36"/>
      <c r="CV60" s="36"/>
      <c r="CW60" s="36"/>
      <c r="CX60" s="36"/>
      <c r="CY60" s="36"/>
      <c r="CZ60" s="36"/>
      <c r="DA60" s="36"/>
      <c r="DB60" s="36"/>
      <c r="DC60" s="36"/>
      <c r="DD60" s="36"/>
      <c r="DE60" s="36"/>
      <c r="DF60" s="36"/>
      <c r="DG60" s="36"/>
      <c r="DH60" s="36"/>
      <c r="DI60" s="36"/>
      <c r="DJ60" s="36"/>
      <c r="DK60" s="36"/>
      <c r="DL60" s="36"/>
      <c r="DM60" s="36"/>
      <c r="DN60" s="36"/>
      <c r="DO60" s="36"/>
      <c r="DP60" s="36"/>
      <c r="DQ60" s="36"/>
      <c r="DR60" s="36"/>
      <c r="DS60" s="36"/>
      <c r="DT60" s="36"/>
      <c r="DU60" s="36"/>
      <c r="DV60" s="36"/>
      <c r="DW60" s="36"/>
      <c r="DX60" s="36"/>
      <c r="DY60" s="36"/>
      <c r="DZ60" s="36"/>
      <c r="EA60" s="36"/>
      <c r="EB60" s="36"/>
      <c r="EC60" s="36"/>
      <c r="ED60" s="36"/>
      <c r="EE60" s="36"/>
      <c r="EF60" s="36"/>
      <c r="EG60" s="36"/>
      <c r="EH60" s="36"/>
      <c r="EI60" s="36"/>
      <c r="EJ60" s="36"/>
      <c r="EK60" s="36"/>
      <c r="EL60" s="36"/>
      <c r="EM60" s="36"/>
      <c r="EN60" s="36"/>
      <c r="EO60" s="36"/>
      <c r="EP60" s="36"/>
      <c r="EQ60" s="36"/>
      <c r="ER60" s="36"/>
    </row>
    <row r="61" spans="1:148" ht="49.5" customHeight="1">
      <c r="A61" s="36"/>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6"/>
      <c r="BK61" s="36"/>
      <c r="BL61" s="36"/>
      <c r="BM61" s="36"/>
      <c r="BN61" s="36"/>
      <c r="BO61" s="36"/>
      <c r="BP61" s="36"/>
      <c r="BQ61" s="36"/>
      <c r="BR61" s="36"/>
      <c r="BS61" s="36"/>
      <c r="BT61" s="36"/>
      <c r="BU61" s="36"/>
      <c r="BV61" s="36"/>
      <c r="BW61" s="36"/>
      <c r="BX61" s="36"/>
      <c r="BY61" s="36"/>
      <c r="BZ61" s="36"/>
      <c r="CA61" s="36"/>
      <c r="CB61" s="36"/>
      <c r="CC61" s="36"/>
      <c r="CD61" s="36"/>
      <c r="CE61" s="36"/>
      <c r="CF61" s="36"/>
      <c r="CG61" s="36"/>
      <c r="CH61" s="36"/>
      <c r="CI61" s="36"/>
      <c r="CJ61" s="36"/>
      <c r="CK61" s="36"/>
      <c r="CL61" s="36"/>
      <c r="CM61" s="36"/>
      <c r="CN61" s="36"/>
      <c r="CO61" s="36"/>
      <c r="CP61" s="36"/>
      <c r="CQ61" s="36"/>
      <c r="CR61" s="36"/>
      <c r="CS61" s="36"/>
      <c r="CT61" s="36"/>
      <c r="CU61" s="36"/>
      <c r="CV61" s="36"/>
      <c r="CW61" s="36"/>
      <c r="CX61" s="36"/>
      <c r="CY61" s="36"/>
      <c r="CZ61" s="36"/>
      <c r="DA61" s="36"/>
      <c r="DB61" s="36"/>
      <c r="DC61" s="36"/>
      <c r="DD61" s="36"/>
      <c r="DE61" s="36"/>
      <c r="DF61" s="36"/>
      <c r="DG61" s="36"/>
      <c r="DH61" s="36"/>
      <c r="DI61" s="36"/>
      <c r="DJ61" s="36"/>
      <c r="DK61" s="36"/>
      <c r="DL61" s="36"/>
      <c r="DM61" s="36"/>
      <c r="DN61" s="36"/>
      <c r="DO61" s="36"/>
      <c r="DP61" s="36"/>
      <c r="DQ61" s="36"/>
      <c r="DR61" s="36"/>
      <c r="DS61" s="36"/>
      <c r="DT61" s="36"/>
      <c r="DU61" s="36"/>
      <c r="DV61" s="36"/>
      <c r="DW61" s="36"/>
      <c r="DX61" s="36"/>
      <c r="DY61" s="36"/>
      <c r="DZ61" s="36"/>
      <c r="EA61" s="36"/>
      <c r="EB61" s="36"/>
      <c r="EC61" s="36"/>
      <c r="ED61" s="36"/>
      <c r="EE61" s="36"/>
      <c r="EF61" s="36"/>
      <c r="EG61" s="36"/>
      <c r="EH61" s="36"/>
      <c r="EI61" s="36"/>
      <c r="EJ61" s="36"/>
      <c r="EK61" s="36"/>
      <c r="EL61" s="36"/>
      <c r="EM61" s="36"/>
      <c r="EN61" s="36"/>
      <c r="EO61" s="36"/>
      <c r="EP61" s="36"/>
      <c r="EQ61" s="36"/>
      <c r="ER61" s="36"/>
    </row>
    <row r="62" spans="1:148" ht="49.5" customHeight="1">
      <c r="A62" s="36"/>
      <c r="B62" s="36"/>
      <c r="C62" s="36"/>
      <c r="D62" s="36"/>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36"/>
      <c r="AI62" s="36"/>
      <c r="AJ62" s="36"/>
      <c r="AK62" s="36"/>
      <c r="AL62" s="36"/>
      <c r="AM62" s="36"/>
      <c r="AN62" s="36"/>
      <c r="AO62" s="36"/>
      <c r="AP62" s="36"/>
      <c r="AQ62" s="36"/>
      <c r="AR62" s="36"/>
      <c r="AS62" s="36"/>
      <c r="AT62" s="36"/>
      <c r="AU62" s="36"/>
      <c r="AV62" s="36"/>
      <c r="AW62" s="36"/>
      <c r="AX62" s="36"/>
      <c r="AY62" s="36"/>
      <c r="AZ62" s="36"/>
      <c r="BA62" s="36"/>
      <c r="BB62" s="36"/>
      <c r="BC62" s="36"/>
      <c r="BD62" s="36"/>
      <c r="BE62" s="36"/>
      <c r="BF62" s="36"/>
      <c r="BG62" s="36"/>
      <c r="BH62" s="36"/>
      <c r="BI62" s="36"/>
      <c r="BJ62" s="36"/>
      <c r="BK62" s="36"/>
      <c r="BL62" s="36"/>
      <c r="BM62" s="36"/>
      <c r="BN62" s="36"/>
      <c r="BO62" s="36"/>
      <c r="BP62" s="36"/>
      <c r="BQ62" s="36"/>
      <c r="BR62" s="36"/>
      <c r="BS62" s="36"/>
      <c r="BT62" s="36"/>
      <c r="BU62" s="36"/>
      <c r="BV62" s="36"/>
      <c r="BW62" s="36"/>
      <c r="BX62" s="36"/>
      <c r="BY62" s="36"/>
      <c r="BZ62" s="36"/>
      <c r="CA62" s="36"/>
      <c r="CB62" s="36"/>
      <c r="CC62" s="36"/>
      <c r="CD62" s="36"/>
      <c r="CE62" s="36"/>
      <c r="CF62" s="36"/>
      <c r="CG62" s="36"/>
      <c r="CH62" s="36"/>
      <c r="CI62" s="36"/>
      <c r="CJ62" s="36"/>
      <c r="CK62" s="36"/>
      <c r="CL62" s="36"/>
      <c r="CM62" s="36"/>
      <c r="CN62" s="36"/>
      <c r="CO62" s="36"/>
      <c r="CP62" s="36"/>
      <c r="CQ62" s="36"/>
      <c r="CR62" s="36"/>
      <c r="CS62" s="36"/>
      <c r="CT62" s="36"/>
      <c r="CU62" s="36"/>
      <c r="CV62" s="36"/>
      <c r="CW62" s="36"/>
      <c r="CX62" s="36"/>
      <c r="CY62" s="36"/>
      <c r="CZ62" s="36"/>
      <c r="DA62" s="36"/>
      <c r="DB62" s="36"/>
      <c r="DC62" s="36"/>
      <c r="DD62" s="36"/>
      <c r="DE62" s="36"/>
      <c r="DF62" s="36"/>
      <c r="DG62" s="36"/>
      <c r="DH62" s="36"/>
      <c r="DI62" s="36"/>
      <c r="DJ62" s="36"/>
      <c r="DK62" s="36"/>
      <c r="DL62" s="36"/>
      <c r="DM62" s="36"/>
      <c r="DN62" s="36"/>
      <c r="DO62" s="36"/>
      <c r="DP62" s="36"/>
      <c r="DQ62" s="36"/>
      <c r="DR62" s="36"/>
      <c r="DS62" s="36"/>
      <c r="DT62" s="36"/>
      <c r="DU62" s="36"/>
      <c r="DV62" s="36"/>
      <c r="DW62" s="36"/>
      <c r="DX62" s="36"/>
      <c r="DY62" s="36"/>
      <c r="DZ62" s="36"/>
      <c r="EA62" s="36"/>
      <c r="EB62" s="36"/>
      <c r="EC62" s="36"/>
      <c r="ED62" s="36"/>
      <c r="EE62" s="36"/>
      <c r="EF62" s="36"/>
      <c r="EG62" s="36"/>
      <c r="EH62" s="36"/>
      <c r="EI62" s="36"/>
      <c r="EJ62" s="36"/>
      <c r="EK62" s="36"/>
      <c r="EL62" s="36"/>
      <c r="EM62" s="36"/>
      <c r="EN62" s="36"/>
      <c r="EO62" s="36"/>
      <c r="EP62" s="36"/>
      <c r="EQ62" s="36"/>
      <c r="ER62" s="36"/>
    </row>
    <row r="63" spans="1:148" ht="49.5" customHeight="1">
      <c r="A63" s="36"/>
      <c r="B63" s="36"/>
      <c r="C63" s="36"/>
      <c r="D63" s="36"/>
      <c r="E63" s="36"/>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36"/>
      <c r="AG63" s="36"/>
      <c r="AH63" s="36"/>
      <c r="AI63" s="36"/>
      <c r="AJ63" s="36"/>
      <c r="AK63" s="36"/>
      <c r="AL63" s="36"/>
      <c r="AM63" s="36"/>
      <c r="AN63" s="36"/>
      <c r="AO63" s="36"/>
      <c r="AP63" s="36"/>
      <c r="AQ63" s="36"/>
      <c r="AR63" s="36"/>
      <c r="AS63" s="36"/>
      <c r="AT63" s="36"/>
      <c r="AU63" s="36"/>
      <c r="AV63" s="36"/>
      <c r="AW63" s="36"/>
      <c r="AX63" s="36"/>
      <c r="AY63" s="36"/>
      <c r="AZ63" s="36"/>
      <c r="BA63" s="36"/>
      <c r="BB63" s="36"/>
      <c r="BC63" s="36"/>
      <c r="BD63" s="36"/>
      <c r="BE63" s="36"/>
      <c r="BF63" s="36"/>
      <c r="BG63" s="36"/>
      <c r="BH63" s="36"/>
      <c r="BI63" s="36"/>
      <c r="BJ63" s="36"/>
      <c r="BK63" s="36"/>
      <c r="BL63" s="36"/>
      <c r="BM63" s="36"/>
      <c r="BN63" s="36"/>
      <c r="BO63" s="36"/>
      <c r="BP63" s="36"/>
      <c r="BQ63" s="36"/>
      <c r="BR63" s="36"/>
      <c r="BS63" s="36"/>
      <c r="BT63" s="36"/>
      <c r="BU63" s="36"/>
      <c r="BV63" s="36"/>
      <c r="BW63" s="36"/>
      <c r="BX63" s="36"/>
      <c r="BY63" s="36"/>
      <c r="BZ63" s="36"/>
      <c r="CA63" s="36"/>
      <c r="CB63" s="36"/>
      <c r="CC63" s="36"/>
      <c r="CD63" s="36"/>
      <c r="CE63" s="36"/>
      <c r="CF63" s="36"/>
      <c r="CG63" s="36"/>
      <c r="CH63" s="36"/>
      <c r="CI63" s="36"/>
      <c r="CJ63" s="36"/>
      <c r="CK63" s="36"/>
      <c r="CL63" s="36"/>
      <c r="CM63" s="36"/>
      <c r="CN63" s="36"/>
      <c r="CO63" s="36"/>
      <c r="CP63" s="36"/>
      <c r="CQ63" s="36"/>
      <c r="CR63" s="36"/>
      <c r="CS63" s="36"/>
      <c r="CT63" s="36"/>
      <c r="CU63" s="36"/>
      <c r="CV63" s="36"/>
      <c r="CW63" s="36"/>
      <c r="CX63" s="36"/>
      <c r="CY63" s="36"/>
      <c r="CZ63" s="36"/>
      <c r="DA63" s="36"/>
      <c r="DB63" s="36"/>
      <c r="DC63" s="36"/>
      <c r="DD63" s="36"/>
      <c r="DE63" s="36"/>
      <c r="DF63" s="36"/>
      <c r="DG63" s="36"/>
      <c r="DH63" s="36"/>
      <c r="DI63" s="36"/>
      <c r="DJ63" s="36"/>
      <c r="DK63" s="36"/>
      <c r="DL63" s="36"/>
      <c r="DM63" s="36"/>
      <c r="DN63" s="36"/>
      <c r="DO63" s="36"/>
      <c r="DP63" s="36"/>
      <c r="DQ63" s="36"/>
      <c r="DR63" s="36"/>
      <c r="DS63" s="36"/>
      <c r="DT63" s="36"/>
      <c r="DU63" s="36"/>
      <c r="DV63" s="36"/>
      <c r="DW63" s="36"/>
      <c r="DX63" s="36"/>
      <c r="DY63" s="36"/>
      <c r="DZ63" s="36"/>
      <c r="EA63" s="36"/>
      <c r="EB63" s="36"/>
      <c r="EC63" s="36"/>
      <c r="ED63" s="36"/>
      <c r="EE63" s="36"/>
      <c r="EF63" s="36"/>
      <c r="EG63" s="36"/>
      <c r="EH63" s="36"/>
      <c r="EI63" s="36"/>
      <c r="EJ63" s="36"/>
      <c r="EK63" s="36"/>
      <c r="EL63" s="36"/>
      <c r="EM63" s="36"/>
      <c r="EN63" s="36"/>
      <c r="EO63" s="36"/>
      <c r="EP63" s="36"/>
      <c r="EQ63" s="36"/>
      <c r="ER63" s="36"/>
    </row>
    <row r="64" spans="1:148" ht="49.5" customHeight="1">
      <c r="A64" s="36"/>
      <c r="B64" s="36"/>
      <c r="C64" s="36"/>
      <c r="D64" s="36"/>
      <c r="E64" s="36"/>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c r="AG64" s="36"/>
      <c r="AH64" s="36"/>
      <c r="AI64" s="36"/>
      <c r="AJ64" s="36"/>
      <c r="AK64" s="36"/>
      <c r="AL64" s="36"/>
      <c r="AM64" s="36"/>
      <c r="AN64" s="36"/>
      <c r="AO64" s="36"/>
      <c r="AP64" s="36"/>
      <c r="AQ64" s="36"/>
      <c r="AR64" s="36"/>
      <c r="AS64" s="36"/>
      <c r="AT64" s="36"/>
      <c r="AU64" s="36"/>
      <c r="AV64" s="36"/>
      <c r="AW64" s="36"/>
      <c r="AX64" s="36"/>
      <c r="AY64" s="36"/>
      <c r="AZ64" s="36"/>
      <c r="BA64" s="36"/>
      <c r="BB64" s="36"/>
      <c r="BC64" s="36"/>
      <c r="BD64" s="36"/>
      <c r="BE64" s="36"/>
      <c r="BF64" s="36"/>
      <c r="BG64" s="36"/>
      <c r="BH64" s="36"/>
      <c r="BI64" s="36"/>
      <c r="BJ64" s="36"/>
      <c r="BK64" s="36"/>
      <c r="BL64" s="36"/>
      <c r="BM64" s="36"/>
      <c r="BN64" s="36"/>
      <c r="BO64" s="36"/>
      <c r="BP64" s="36"/>
      <c r="BQ64" s="36"/>
      <c r="BR64" s="36"/>
      <c r="BS64" s="36"/>
      <c r="BT64" s="36"/>
      <c r="BU64" s="36"/>
      <c r="BV64" s="36"/>
      <c r="BW64" s="36"/>
      <c r="BX64" s="36"/>
      <c r="BY64" s="36"/>
      <c r="BZ64" s="36"/>
      <c r="CA64" s="36"/>
      <c r="CB64" s="36"/>
      <c r="CC64" s="36"/>
      <c r="CD64" s="36"/>
      <c r="CE64" s="36"/>
      <c r="CF64" s="36"/>
      <c r="CG64" s="36"/>
      <c r="CH64" s="36"/>
      <c r="CI64" s="36"/>
      <c r="CJ64" s="36"/>
      <c r="CK64" s="36"/>
      <c r="CL64" s="36"/>
      <c r="CM64" s="36"/>
      <c r="CN64" s="36"/>
      <c r="CO64" s="36"/>
      <c r="CP64" s="36"/>
      <c r="CQ64" s="36"/>
      <c r="CR64" s="36"/>
      <c r="CS64" s="36"/>
      <c r="CT64" s="36"/>
      <c r="CU64" s="36"/>
      <c r="CV64" s="36"/>
      <c r="CW64" s="36"/>
      <c r="CX64" s="36"/>
      <c r="CY64" s="36"/>
      <c r="CZ64" s="36"/>
      <c r="DA64" s="36"/>
      <c r="DB64" s="36"/>
      <c r="DC64" s="36"/>
      <c r="DD64" s="36"/>
      <c r="DE64" s="36"/>
      <c r="DF64" s="36"/>
      <c r="DG64" s="36"/>
      <c r="DH64" s="36"/>
      <c r="DI64" s="36"/>
      <c r="DJ64" s="36"/>
      <c r="DK64" s="36"/>
      <c r="DL64" s="36"/>
      <c r="DM64" s="36"/>
      <c r="DN64" s="36"/>
      <c r="DO64" s="36"/>
      <c r="DP64" s="36"/>
      <c r="DQ64" s="36"/>
      <c r="DR64" s="36"/>
      <c r="DS64" s="36"/>
      <c r="DT64" s="36"/>
      <c r="DU64" s="36"/>
      <c r="DV64" s="36"/>
      <c r="DW64" s="36"/>
      <c r="DX64" s="36"/>
      <c r="DY64" s="36"/>
      <c r="DZ64" s="36"/>
      <c r="EA64" s="36"/>
      <c r="EB64" s="36"/>
      <c r="EC64" s="36"/>
      <c r="ED64" s="36"/>
      <c r="EE64" s="36"/>
      <c r="EF64" s="36"/>
      <c r="EG64" s="36"/>
      <c r="EH64" s="36"/>
      <c r="EI64" s="36"/>
      <c r="EJ64" s="36"/>
      <c r="EK64" s="36"/>
      <c r="EL64" s="36"/>
      <c r="EM64" s="36"/>
      <c r="EN64" s="36"/>
      <c r="EO64" s="36"/>
      <c r="EP64" s="36"/>
      <c r="EQ64" s="36"/>
      <c r="ER64" s="36"/>
    </row>
    <row r="65" spans="1:148" ht="49.5" customHeight="1">
      <c r="A65" s="36"/>
      <c r="B65" s="36"/>
      <c r="C65" s="36"/>
      <c r="D65" s="36"/>
      <c r="E65" s="36"/>
      <c r="F65" s="36"/>
      <c r="G65" s="36"/>
      <c r="H65" s="36"/>
      <c r="I65" s="36"/>
      <c r="J65" s="36"/>
      <c r="K65" s="36"/>
      <c r="L65" s="36"/>
      <c r="M65" s="36"/>
      <c r="N65" s="36"/>
      <c r="O65" s="36"/>
      <c r="P65" s="36"/>
      <c r="Q65" s="36"/>
      <c r="R65" s="36"/>
      <c r="S65" s="36"/>
      <c r="T65" s="36"/>
      <c r="U65" s="36"/>
      <c r="V65" s="36"/>
      <c r="W65" s="36"/>
      <c r="X65" s="36"/>
      <c r="Y65" s="36"/>
      <c r="Z65" s="36"/>
      <c r="AA65" s="36"/>
      <c r="AB65" s="36"/>
      <c r="AC65" s="36"/>
      <c r="AD65" s="36"/>
      <c r="AE65" s="36"/>
      <c r="AF65" s="36"/>
      <c r="AG65" s="36"/>
      <c r="AH65" s="36"/>
      <c r="AI65" s="36"/>
      <c r="AJ65" s="36"/>
      <c r="AK65" s="36"/>
      <c r="AL65" s="36"/>
      <c r="AM65" s="36"/>
      <c r="AN65" s="36"/>
      <c r="AO65" s="36"/>
      <c r="AP65" s="36"/>
      <c r="AQ65" s="36"/>
      <c r="AR65" s="36"/>
      <c r="AS65" s="36"/>
      <c r="AT65" s="36"/>
      <c r="AU65" s="36"/>
      <c r="AV65" s="36"/>
      <c r="AW65" s="36"/>
      <c r="AX65" s="36"/>
      <c r="AY65" s="36"/>
      <c r="AZ65" s="36"/>
      <c r="BA65" s="36"/>
      <c r="BB65" s="36"/>
      <c r="BC65" s="36"/>
      <c r="BD65" s="36"/>
      <c r="BE65" s="36"/>
      <c r="BF65" s="36"/>
      <c r="BG65" s="36"/>
      <c r="BH65" s="36"/>
      <c r="BI65" s="36"/>
      <c r="BJ65" s="36"/>
      <c r="BK65" s="36"/>
      <c r="BL65" s="36"/>
      <c r="BM65" s="36"/>
      <c r="BN65" s="36"/>
      <c r="BO65" s="36"/>
      <c r="BP65" s="36"/>
      <c r="BQ65" s="36"/>
      <c r="BR65" s="36"/>
      <c r="BS65" s="36"/>
      <c r="BT65" s="36"/>
      <c r="BU65" s="36"/>
      <c r="BV65" s="36"/>
      <c r="BW65" s="36"/>
      <c r="BX65" s="36"/>
      <c r="BY65" s="36"/>
      <c r="BZ65" s="36"/>
      <c r="CA65" s="36"/>
      <c r="CB65" s="36"/>
      <c r="CC65" s="36"/>
      <c r="CD65" s="36"/>
      <c r="CE65" s="36"/>
      <c r="CF65" s="36"/>
      <c r="CG65" s="36"/>
      <c r="CH65" s="36"/>
      <c r="CI65" s="36"/>
      <c r="CJ65" s="36"/>
      <c r="CK65" s="36"/>
      <c r="CL65" s="36"/>
      <c r="CM65" s="36"/>
      <c r="CN65" s="36"/>
      <c r="CO65" s="36"/>
      <c r="CP65" s="36"/>
      <c r="CQ65" s="36"/>
      <c r="CR65" s="36"/>
      <c r="CS65" s="36"/>
      <c r="CT65" s="36"/>
      <c r="CU65" s="36"/>
      <c r="CV65" s="36"/>
      <c r="CW65" s="36"/>
      <c r="CX65" s="36"/>
      <c r="CY65" s="36"/>
      <c r="CZ65" s="36"/>
      <c r="DA65" s="36"/>
      <c r="DB65" s="36"/>
      <c r="DC65" s="36"/>
      <c r="DD65" s="36"/>
      <c r="DE65" s="36"/>
      <c r="DF65" s="36"/>
      <c r="DG65" s="36"/>
      <c r="DH65" s="36"/>
      <c r="DI65" s="36"/>
      <c r="DJ65" s="36"/>
      <c r="DK65" s="36"/>
      <c r="DL65" s="36"/>
      <c r="DM65" s="36"/>
      <c r="DN65" s="36"/>
      <c r="DO65" s="36"/>
      <c r="DP65" s="36"/>
      <c r="DQ65" s="36"/>
      <c r="DR65" s="36"/>
      <c r="DS65" s="36"/>
      <c r="DT65" s="36"/>
      <c r="DU65" s="36"/>
      <c r="DV65" s="36"/>
      <c r="DW65" s="36"/>
      <c r="DX65" s="36"/>
      <c r="DY65" s="36"/>
      <c r="DZ65" s="36"/>
      <c r="EA65" s="36"/>
      <c r="EB65" s="36"/>
      <c r="EC65" s="36"/>
      <c r="ED65" s="36"/>
      <c r="EE65" s="36"/>
      <c r="EF65" s="36"/>
      <c r="EG65" s="36"/>
      <c r="EH65" s="36"/>
      <c r="EI65" s="36"/>
      <c r="EJ65" s="36"/>
      <c r="EK65" s="36"/>
      <c r="EL65" s="36"/>
      <c r="EM65" s="36"/>
      <c r="EN65" s="36"/>
      <c r="EO65" s="36"/>
      <c r="EP65" s="36"/>
      <c r="EQ65" s="36"/>
      <c r="ER65" s="36"/>
    </row>
    <row r="66" spans="1:148" ht="49.5" customHeight="1">
      <c r="A66" s="36"/>
      <c r="B66" s="36"/>
      <c r="C66" s="36"/>
      <c r="D66" s="36"/>
      <c r="E66" s="36"/>
      <c r="F66" s="36"/>
      <c r="G66" s="36"/>
      <c r="H66" s="36"/>
      <c r="I66" s="36"/>
      <c r="J66" s="36"/>
      <c r="K66" s="36"/>
      <c r="L66" s="36"/>
      <c r="M66" s="36"/>
      <c r="N66" s="36"/>
      <c r="O66" s="36"/>
      <c r="P66" s="36"/>
      <c r="Q66" s="36"/>
      <c r="R66" s="36"/>
      <c r="S66" s="36"/>
      <c r="T66" s="36"/>
      <c r="U66" s="36"/>
      <c r="V66" s="36"/>
      <c r="W66" s="36"/>
      <c r="X66" s="36"/>
      <c r="Y66" s="36"/>
      <c r="Z66" s="36"/>
      <c r="AA66" s="36"/>
      <c r="AB66" s="36"/>
      <c r="AC66" s="36"/>
      <c r="AD66" s="36"/>
      <c r="AE66" s="36"/>
      <c r="AF66" s="36"/>
      <c r="AG66" s="36"/>
      <c r="AH66" s="36"/>
      <c r="AI66" s="36"/>
      <c r="AJ66" s="36"/>
      <c r="AK66" s="36"/>
      <c r="AL66" s="36"/>
      <c r="AM66" s="36"/>
      <c r="AN66" s="36"/>
      <c r="AO66" s="36"/>
      <c r="AP66" s="36"/>
      <c r="AQ66" s="36"/>
      <c r="AR66" s="36"/>
      <c r="AS66" s="36"/>
      <c r="AT66" s="36"/>
      <c r="AU66" s="36"/>
      <c r="AV66" s="36"/>
      <c r="AW66" s="36"/>
      <c r="AX66" s="36"/>
      <c r="AY66" s="36"/>
      <c r="AZ66" s="36"/>
      <c r="BA66" s="36"/>
      <c r="BB66" s="36"/>
      <c r="BC66" s="36"/>
      <c r="BD66" s="36"/>
      <c r="BE66" s="36"/>
      <c r="BF66" s="36"/>
      <c r="BG66" s="36"/>
      <c r="BH66" s="36"/>
      <c r="BI66" s="36"/>
      <c r="BJ66" s="36"/>
      <c r="BK66" s="36"/>
      <c r="BL66" s="36"/>
      <c r="BM66" s="36"/>
      <c r="BN66" s="36"/>
      <c r="BO66" s="36"/>
      <c r="BP66" s="36"/>
      <c r="BQ66" s="36"/>
      <c r="BR66" s="36"/>
      <c r="BS66" s="36"/>
      <c r="BT66" s="36"/>
      <c r="BU66" s="36"/>
      <c r="BV66" s="36"/>
      <c r="BW66" s="36"/>
      <c r="BX66" s="36"/>
      <c r="BY66" s="36"/>
      <c r="BZ66" s="36"/>
      <c r="CA66" s="36"/>
      <c r="CB66" s="36"/>
      <c r="CC66" s="36"/>
      <c r="CD66" s="36"/>
      <c r="CE66" s="36"/>
      <c r="CF66" s="36"/>
      <c r="CG66" s="36"/>
      <c r="CH66" s="36"/>
      <c r="CI66" s="36"/>
      <c r="CJ66" s="36"/>
      <c r="CK66" s="36"/>
      <c r="CL66" s="36"/>
      <c r="CM66" s="36"/>
      <c r="CN66" s="36"/>
      <c r="CO66" s="36"/>
      <c r="CP66" s="36"/>
      <c r="CQ66" s="36"/>
      <c r="CR66" s="36"/>
      <c r="CS66" s="36"/>
      <c r="CT66" s="36"/>
      <c r="CU66" s="36"/>
      <c r="CV66" s="36"/>
      <c r="CW66" s="36"/>
      <c r="CX66" s="36"/>
      <c r="CY66" s="36"/>
      <c r="CZ66" s="36"/>
      <c r="DA66" s="36"/>
      <c r="DB66" s="36"/>
      <c r="DC66" s="36"/>
      <c r="DD66" s="36"/>
      <c r="DE66" s="36"/>
      <c r="DF66" s="36"/>
      <c r="DG66" s="36"/>
      <c r="DH66" s="36"/>
      <c r="DI66" s="36"/>
      <c r="DJ66" s="36"/>
      <c r="DK66" s="36"/>
      <c r="DL66" s="36"/>
      <c r="DM66" s="36"/>
      <c r="DN66" s="36"/>
      <c r="DO66" s="36"/>
      <c r="DP66" s="36"/>
      <c r="DQ66" s="36"/>
      <c r="DR66" s="36"/>
      <c r="DS66" s="36"/>
      <c r="DT66" s="36"/>
      <c r="DU66" s="36"/>
      <c r="DV66" s="36"/>
      <c r="DW66" s="36"/>
      <c r="DX66" s="36"/>
      <c r="DY66" s="36"/>
      <c r="DZ66" s="36"/>
      <c r="EA66" s="36"/>
      <c r="EB66" s="36"/>
      <c r="EC66" s="36"/>
      <c r="ED66" s="36"/>
      <c r="EE66" s="36"/>
      <c r="EF66" s="36"/>
      <c r="EG66" s="36"/>
      <c r="EH66" s="36"/>
      <c r="EI66" s="36"/>
      <c r="EJ66" s="36"/>
      <c r="EK66" s="36"/>
      <c r="EL66" s="36"/>
      <c r="EM66" s="36"/>
      <c r="EN66" s="36"/>
      <c r="EO66" s="36"/>
      <c r="EP66" s="36"/>
      <c r="EQ66" s="36"/>
      <c r="ER66" s="36"/>
    </row>
    <row r="67" spans="1:148" ht="49.5" customHeight="1">
      <c r="A67" s="36"/>
      <c r="B67" s="36"/>
      <c r="C67" s="36"/>
      <c r="D67" s="36"/>
      <c r="E67" s="36"/>
      <c r="F67" s="36"/>
      <c r="G67" s="36"/>
      <c r="H67" s="36"/>
      <c r="I67" s="36"/>
      <c r="J67" s="36"/>
      <c r="K67" s="36"/>
      <c r="L67" s="36"/>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c r="DQ67" s="36"/>
      <c r="DR67" s="36"/>
      <c r="DS67" s="36"/>
      <c r="DT67" s="36"/>
      <c r="DU67" s="36"/>
      <c r="DV67" s="36"/>
      <c r="DW67" s="36"/>
      <c r="DX67" s="36"/>
      <c r="DY67" s="36"/>
      <c r="DZ67" s="36"/>
      <c r="EA67" s="36"/>
      <c r="EB67" s="36"/>
      <c r="EC67" s="36"/>
      <c r="ED67" s="36"/>
      <c r="EE67" s="36"/>
      <c r="EF67" s="36"/>
      <c r="EG67" s="36"/>
      <c r="EH67" s="36"/>
      <c r="EI67" s="36"/>
      <c r="EJ67" s="36"/>
      <c r="EK67" s="36"/>
      <c r="EL67" s="36"/>
      <c r="EM67" s="36"/>
      <c r="EN67" s="36"/>
      <c r="EO67" s="36"/>
      <c r="EP67" s="36"/>
      <c r="EQ67" s="36"/>
      <c r="ER67" s="36"/>
    </row>
    <row r="68" spans="1:148" ht="49.5" customHeight="1">
      <c r="A68" s="36"/>
      <c r="B68" s="36"/>
      <c r="C68" s="36"/>
      <c r="D68" s="36"/>
      <c r="E68" s="36"/>
      <c r="F68" s="36"/>
      <c r="G68" s="36"/>
      <c r="H68" s="36"/>
      <c r="I68" s="36"/>
      <c r="J68" s="36"/>
      <c r="K68" s="36"/>
      <c r="L68" s="36"/>
      <c r="M68" s="36"/>
      <c r="N68" s="36"/>
      <c r="O68" s="36"/>
      <c r="P68" s="36"/>
      <c r="Q68" s="36"/>
      <c r="R68" s="36"/>
      <c r="S68" s="36"/>
      <c r="T68" s="36"/>
      <c r="U68" s="36"/>
      <c r="V68" s="36"/>
      <c r="W68" s="36"/>
      <c r="X68" s="36"/>
      <c r="Y68" s="36"/>
      <c r="Z68" s="36"/>
      <c r="AA68" s="36"/>
      <c r="AB68" s="36"/>
      <c r="AC68" s="36"/>
      <c r="AD68" s="36"/>
      <c r="AE68" s="36"/>
      <c r="AF68" s="36"/>
      <c r="AG68" s="36"/>
      <c r="AH68" s="36"/>
      <c r="AI68" s="36"/>
      <c r="AJ68" s="36"/>
      <c r="AK68" s="36"/>
      <c r="AL68" s="36"/>
      <c r="AM68" s="36"/>
      <c r="AN68" s="36"/>
      <c r="AO68" s="36"/>
      <c r="AP68" s="36"/>
      <c r="AQ68" s="36"/>
      <c r="AR68" s="36"/>
      <c r="AS68" s="36"/>
      <c r="AT68" s="36"/>
      <c r="AU68" s="36"/>
      <c r="AV68" s="36"/>
      <c r="AW68" s="36"/>
      <c r="AX68" s="36"/>
      <c r="AY68" s="36"/>
      <c r="AZ68" s="36"/>
      <c r="BA68" s="36"/>
      <c r="BB68" s="36"/>
      <c r="BC68" s="36"/>
      <c r="BD68" s="36"/>
      <c r="BE68" s="36"/>
      <c r="BF68" s="36"/>
      <c r="BG68" s="36"/>
      <c r="BH68" s="36"/>
      <c r="BI68" s="36"/>
      <c r="BJ68" s="36"/>
      <c r="BK68" s="36"/>
      <c r="BL68" s="36"/>
      <c r="BM68" s="36"/>
      <c r="BN68" s="36"/>
      <c r="BO68" s="36"/>
      <c r="BP68" s="36"/>
      <c r="BQ68" s="36"/>
      <c r="BR68" s="36"/>
      <c r="BS68" s="36"/>
      <c r="BT68" s="36"/>
      <c r="BU68" s="36"/>
      <c r="BV68" s="36"/>
      <c r="BW68" s="36"/>
      <c r="BX68" s="36"/>
      <c r="BY68" s="36"/>
      <c r="BZ68" s="36"/>
      <c r="CA68" s="36"/>
      <c r="CB68" s="36"/>
      <c r="CC68" s="36"/>
      <c r="CD68" s="36"/>
      <c r="CE68" s="36"/>
      <c r="CF68" s="36"/>
      <c r="CG68" s="36"/>
      <c r="CH68" s="36"/>
      <c r="CI68" s="36"/>
      <c r="CJ68" s="36"/>
      <c r="CK68" s="36"/>
      <c r="CL68" s="36"/>
      <c r="CM68" s="36"/>
      <c r="CN68" s="36"/>
      <c r="CO68" s="36"/>
      <c r="CP68" s="36"/>
      <c r="CQ68" s="36"/>
      <c r="CR68" s="36"/>
      <c r="CS68" s="36"/>
      <c r="CT68" s="36"/>
      <c r="CU68" s="36"/>
      <c r="CV68" s="36"/>
      <c r="CW68" s="36"/>
      <c r="CX68" s="36"/>
      <c r="CY68" s="36"/>
      <c r="CZ68" s="36"/>
      <c r="DA68" s="36"/>
      <c r="DB68" s="36"/>
      <c r="DC68" s="36"/>
      <c r="DD68" s="36"/>
      <c r="DE68" s="36"/>
      <c r="DF68" s="36"/>
      <c r="DG68" s="36"/>
      <c r="DH68" s="36"/>
      <c r="DI68" s="36"/>
      <c r="DJ68" s="36"/>
      <c r="DK68" s="36"/>
      <c r="DL68" s="36"/>
      <c r="DM68" s="36"/>
      <c r="DN68" s="36"/>
      <c r="DO68" s="36"/>
      <c r="DP68" s="36"/>
      <c r="DQ68" s="36"/>
      <c r="DR68" s="36"/>
      <c r="DS68" s="36"/>
      <c r="DT68" s="36"/>
      <c r="DU68" s="36"/>
      <c r="DV68" s="36"/>
      <c r="DW68" s="36"/>
      <c r="DX68" s="36"/>
      <c r="DY68" s="36"/>
      <c r="DZ68" s="36"/>
      <c r="EA68" s="36"/>
      <c r="EB68" s="36"/>
      <c r="EC68" s="36"/>
      <c r="ED68" s="36"/>
      <c r="EE68" s="36"/>
      <c r="EF68" s="36"/>
      <c r="EG68" s="36"/>
      <c r="EH68" s="36"/>
      <c r="EI68" s="36"/>
      <c r="EJ68" s="36"/>
      <c r="EK68" s="36"/>
      <c r="EL68" s="36"/>
      <c r="EM68" s="36"/>
      <c r="EN68" s="36"/>
      <c r="EO68" s="36"/>
      <c r="EP68" s="36"/>
      <c r="EQ68" s="36"/>
      <c r="ER68" s="36"/>
    </row>
    <row r="69" spans="1:148" ht="49.5" customHeight="1">
      <c r="A69" s="36"/>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c r="AC69" s="36"/>
      <c r="AD69" s="36"/>
      <c r="AE69" s="36"/>
      <c r="AF69" s="36"/>
      <c r="AG69" s="36"/>
      <c r="AH69" s="36"/>
      <c r="AI69" s="36"/>
      <c r="AJ69" s="36"/>
      <c r="AK69" s="36"/>
      <c r="AL69" s="36"/>
      <c r="AM69" s="36"/>
      <c r="AN69" s="36"/>
      <c r="AO69" s="36"/>
      <c r="AP69" s="36"/>
      <c r="AQ69" s="36"/>
      <c r="AR69" s="36"/>
      <c r="AS69" s="36"/>
      <c r="AT69" s="36"/>
      <c r="AU69" s="36"/>
      <c r="AV69" s="36"/>
      <c r="AW69" s="36"/>
      <c r="AX69" s="36"/>
      <c r="AY69" s="36"/>
      <c r="AZ69" s="36"/>
      <c r="BA69" s="36"/>
      <c r="BB69" s="36"/>
      <c r="BC69" s="36"/>
      <c r="BD69" s="36"/>
      <c r="BE69" s="36"/>
      <c r="BF69" s="36"/>
      <c r="BG69" s="36"/>
      <c r="BH69" s="36"/>
      <c r="BI69" s="36"/>
      <c r="BJ69" s="36"/>
      <c r="BK69" s="36"/>
      <c r="BL69" s="36"/>
      <c r="BM69" s="36"/>
      <c r="BN69" s="36"/>
      <c r="BO69" s="36"/>
      <c r="BP69" s="36"/>
      <c r="BQ69" s="36"/>
      <c r="BR69" s="36"/>
      <c r="BS69" s="36"/>
      <c r="BT69" s="36"/>
      <c r="BU69" s="36"/>
      <c r="BV69" s="36"/>
      <c r="BW69" s="36"/>
      <c r="BX69" s="36"/>
      <c r="BY69" s="36"/>
      <c r="BZ69" s="36"/>
      <c r="CA69" s="36"/>
      <c r="CB69" s="36"/>
      <c r="CC69" s="36"/>
      <c r="CD69" s="36"/>
      <c r="CE69" s="36"/>
      <c r="CF69" s="36"/>
      <c r="CG69" s="36"/>
      <c r="CH69" s="36"/>
      <c r="CI69" s="36"/>
      <c r="CJ69" s="36"/>
      <c r="CK69" s="36"/>
      <c r="CL69" s="36"/>
      <c r="CM69" s="36"/>
      <c r="CN69" s="36"/>
      <c r="CO69" s="36"/>
      <c r="CP69" s="36"/>
      <c r="CQ69" s="36"/>
      <c r="CR69" s="36"/>
      <c r="CS69" s="36"/>
      <c r="CT69" s="36"/>
      <c r="CU69" s="36"/>
      <c r="CV69" s="36"/>
      <c r="CW69" s="36"/>
      <c r="CX69" s="36"/>
      <c r="CY69" s="36"/>
      <c r="CZ69" s="36"/>
      <c r="DA69" s="36"/>
      <c r="DB69" s="36"/>
      <c r="DC69" s="36"/>
      <c r="DD69" s="36"/>
      <c r="DE69" s="36"/>
      <c r="DF69" s="36"/>
      <c r="DG69" s="36"/>
      <c r="DH69" s="36"/>
      <c r="DI69" s="36"/>
      <c r="DJ69" s="36"/>
      <c r="DK69" s="36"/>
      <c r="DL69" s="36"/>
      <c r="DM69" s="36"/>
      <c r="DN69" s="36"/>
      <c r="DO69" s="36"/>
      <c r="DP69" s="36"/>
      <c r="DQ69" s="36"/>
      <c r="DR69" s="36"/>
      <c r="DS69" s="36"/>
      <c r="DT69" s="36"/>
      <c r="DU69" s="36"/>
      <c r="DV69" s="36"/>
      <c r="DW69" s="36"/>
      <c r="DX69" s="36"/>
      <c r="DY69" s="36"/>
      <c r="DZ69" s="36"/>
      <c r="EA69" s="36"/>
      <c r="EB69" s="36"/>
      <c r="EC69" s="36"/>
      <c r="ED69" s="36"/>
      <c r="EE69" s="36"/>
      <c r="EF69" s="36"/>
      <c r="EG69" s="36"/>
      <c r="EH69" s="36"/>
      <c r="EI69" s="36"/>
      <c r="EJ69" s="36"/>
      <c r="EK69" s="36"/>
      <c r="EL69" s="36"/>
      <c r="EM69" s="36"/>
      <c r="EN69" s="36"/>
      <c r="EO69" s="36"/>
      <c r="EP69" s="36"/>
      <c r="EQ69" s="36"/>
      <c r="ER69" s="36"/>
    </row>
    <row r="70" spans="1:148" ht="49.5" customHeight="1">
      <c r="A70" s="36"/>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c r="AC70" s="36"/>
      <c r="AD70" s="36"/>
      <c r="AE70" s="36"/>
      <c r="AF70" s="36"/>
      <c r="AG70" s="36"/>
      <c r="AH70" s="36"/>
      <c r="AI70" s="36"/>
      <c r="AJ70" s="36"/>
      <c r="AK70" s="36"/>
      <c r="AL70" s="36"/>
      <c r="AM70" s="36"/>
      <c r="AN70" s="36"/>
      <c r="AO70" s="36"/>
      <c r="AP70" s="36"/>
      <c r="AQ70" s="36"/>
      <c r="AR70" s="36"/>
      <c r="AS70" s="36"/>
      <c r="AT70" s="36"/>
      <c r="AU70" s="36"/>
      <c r="AV70" s="36"/>
      <c r="AW70" s="36"/>
      <c r="AX70" s="36"/>
      <c r="AY70" s="36"/>
      <c r="AZ70" s="36"/>
      <c r="BA70" s="36"/>
      <c r="BB70" s="36"/>
      <c r="BC70" s="36"/>
      <c r="BD70" s="36"/>
      <c r="BE70" s="36"/>
      <c r="BF70" s="36"/>
      <c r="BG70" s="36"/>
      <c r="BH70" s="36"/>
      <c r="BI70" s="36"/>
      <c r="BJ70" s="36"/>
      <c r="BK70" s="36"/>
      <c r="BL70" s="36"/>
      <c r="BM70" s="36"/>
      <c r="BN70" s="36"/>
      <c r="BO70" s="36"/>
      <c r="BP70" s="36"/>
      <c r="BQ70" s="36"/>
      <c r="BR70" s="36"/>
      <c r="BS70" s="36"/>
      <c r="BT70" s="36"/>
      <c r="BU70" s="36"/>
      <c r="BV70" s="36"/>
      <c r="BW70" s="36"/>
      <c r="BX70" s="36"/>
      <c r="BY70" s="36"/>
      <c r="BZ70" s="36"/>
      <c r="CA70" s="36"/>
      <c r="CB70" s="36"/>
      <c r="CC70" s="36"/>
      <c r="CD70" s="36"/>
      <c r="CE70" s="36"/>
      <c r="CF70" s="36"/>
      <c r="CG70" s="36"/>
      <c r="CH70" s="36"/>
      <c r="CI70" s="36"/>
      <c r="CJ70" s="36"/>
      <c r="CK70" s="36"/>
      <c r="CL70" s="36"/>
      <c r="CM70" s="36"/>
      <c r="CN70" s="36"/>
      <c r="CO70" s="36"/>
      <c r="CP70" s="36"/>
      <c r="CQ70" s="36"/>
      <c r="CR70" s="36"/>
      <c r="CS70" s="36"/>
      <c r="CT70" s="36"/>
      <c r="CU70" s="36"/>
      <c r="CV70" s="36"/>
      <c r="CW70" s="36"/>
      <c r="CX70" s="36"/>
      <c r="CY70" s="36"/>
      <c r="CZ70" s="36"/>
      <c r="DA70" s="36"/>
      <c r="DB70" s="36"/>
      <c r="DC70" s="36"/>
      <c r="DD70" s="36"/>
      <c r="DE70" s="36"/>
      <c r="DF70" s="36"/>
      <c r="DG70" s="36"/>
      <c r="DH70" s="36"/>
      <c r="DI70" s="36"/>
      <c r="DJ70" s="36"/>
      <c r="DK70" s="36"/>
      <c r="DL70" s="36"/>
      <c r="DM70" s="36"/>
      <c r="DN70" s="36"/>
      <c r="DO70" s="36"/>
      <c r="DP70" s="36"/>
      <c r="DQ70" s="36"/>
      <c r="DR70" s="36"/>
      <c r="DS70" s="36"/>
      <c r="DT70" s="36"/>
      <c r="DU70" s="36"/>
      <c r="DV70" s="36"/>
      <c r="DW70" s="36"/>
      <c r="DX70" s="36"/>
      <c r="DY70" s="36"/>
      <c r="DZ70" s="36"/>
      <c r="EA70" s="36"/>
      <c r="EB70" s="36"/>
      <c r="EC70" s="36"/>
      <c r="ED70" s="36"/>
      <c r="EE70" s="36"/>
      <c r="EF70" s="36"/>
      <c r="EG70" s="36"/>
      <c r="EH70" s="36"/>
      <c r="EI70" s="36"/>
      <c r="EJ70" s="36"/>
      <c r="EK70" s="36"/>
      <c r="EL70" s="36"/>
      <c r="EM70" s="36"/>
      <c r="EN70" s="36"/>
      <c r="EO70" s="36"/>
      <c r="EP70" s="36"/>
      <c r="EQ70" s="36"/>
      <c r="ER70" s="36"/>
    </row>
    <row r="71" spans="1:148" ht="49.5" customHeight="1">
      <c r="A71" s="36"/>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c r="AC71" s="36"/>
      <c r="AD71" s="36"/>
      <c r="AE71" s="36"/>
      <c r="AF71" s="36"/>
      <c r="AG71" s="36"/>
      <c r="AH71" s="36"/>
      <c r="AI71" s="36"/>
      <c r="AJ71" s="36"/>
      <c r="AK71" s="36"/>
      <c r="AL71" s="36"/>
      <c r="AM71" s="36"/>
      <c r="AN71" s="36"/>
      <c r="AO71" s="36"/>
      <c r="AP71" s="36"/>
      <c r="AQ71" s="36"/>
      <c r="AR71" s="36"/>
      <c r="AS71" s="36"/>
      <c r="AT71" s="36"/>
      <c r="AU71" s="36"/>
      <c r="AV71" s="36"/>
      <c r="AW71" s="36"/>
      <c r="AX71" s="36"/>
      <c r="AY71" s="36"/>
      <c r="AZ71" s="36"/>
      <c r="BA71" s="36"/>
      <c r="BB71" s="36"/>
      <c r="BC71" s="36"/>
      <c r="BD71" s="36"/>
      <c r="BE71" s="36"/>
      <c r="BF71" s="36"/>
      <c r="BG71" s="36"/>
      <c r="BH71" s="36"/>
      <c r="BI71" s="36"/>
      <c r="BJ71" s="36"/>
      <c r="BK71" s="36"/>
      <c r="BL71" s="36"/>
      <c r="BM71" s="36"/>
      <c r="BN71" s="36"/>
      <c r="BO71" s="36"/>
      <c r="BP71" s="36"/>
      <c r="BQ71" s="36"/>
      <c r="BR71" s="36"/>
      <c r="BS71" s="36"/>
      <c r="BT71" s="36"/>
      <c r="BU71" s="36"/>
      <c r="BV71" s="36"/>
      <c r="BW71" s="36"/>
      <c r="BX71" s="36"/>
      <c r="BY71" s="36"/>
      <c r="BZ71" s="36"/>
      <c r="CA71" s="36"/>
      <c r="CB71" s="36"/>
      <c r="CC71" s="36"/>
      <c r="CD71" s="36"/>
      <c r="CE71" s="36"/>
      <c r="CF71" s="36"/>
      <c r="CG71" s="36"/>
      <c r="CH71" s="36"/>
      <c r="CI71" s="36"/>
      <c r="CJ71" s="36"/>
      <c r="CK71" s="36"/>
      <c r="CL71" s="36"/>
      <c r="CM71" s="36"/>
      <c r="CN71" s="36"/>
      <c r="CO71" s="36"/>
      <c r="CP71" s="36"/>
      <c r="CQ71" s="36"/>
      <c r="CR71" s="36"/>
      <c r="CS71" s="36"/>
      <c r="CT71" s="36"/>
      <c r="CU71" s="36"/>
      <c r="CV71" s="36"/>
      <c r="CW71" s="36"/>
      <c r="CX71" s="36"/>
      <c r="CY71" s="36"/>
      <c r="CZ71" s="36"/>
      <c r="DA71" s="36"/>
      <c r="DB71" s="36"/>
      <c r="DC71" s="36"/>
      <c r="DD71" s="36"/>
      <c r="DE71" s="36"/>
      <c r="DF71" s="36"/>
      <c r="DG71" s="36"/>
      <c r="DH71" s="36"/>
      <c r="DI71" s="36"/>
      <c r="DJ71" s="36"/>
      <c r="DK71" s="36"/>
      <c r="DL71" s="36"/>
      <c r="DM71" s="36"/>
      <c r="DN71" s="36"/>
      <c r="DO71" s="36"/>
      <c r="DP71" s="36"/>
      <c r="DQ71" s="36"/>
      <c r="DR71" s="36"/>
      <c r="DS71" s="36"/>
      <c r="DT71" s="36"/>
      <c r="DU71" s="36"/>
      <c r="DV71" s="36"/>
      <c r="DW71" s="36"/>
      <c r="DX71" s="36"/>
      <c r="DY71" s="36"/>
      <c r="DZ71" s="36"/>
      <c r="EA71" s="36"/>
      <c r="EB71" s="36"/>
      <c r="EC71" s="36"/>
      <c r="ED71" s="36"/>
      <c r="EE71" s="36"/>
      <c r="EF71" s="36"/>
      <c r="EG71" s="36"/>
      <c r="EH71" s="36"/>
      <c r="EI71" s="36"/>
      <c r="EJ71" s="36"/>
      <c r="EK71" s="36"/>
      <c r="EL71" s="36"/>
      <c r="EM71" s="36"/>
      <c r="EN71" s="36"/>
      <c r="EO71" s="36"/>
      <c r="EP71" s="36"/>
      <c r="EQ71" s="36"/>
      <c r="ER71" s="36"/>
    </row>
    <row r="72" spans="1:148" ht="49.5" customHeight="1">
      <c r="A72" s="36"/>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c r="AC72" s="36"/>
      <c r="AD72" s="36"/>
      <c r="AE72" s="36"/>
      <c r="AF72" s="36"/>
      <c r="AG72" s="36"/>
      <c r="AH72" s="36"/>
      <c r="AI72" s="36"/>
      <c r="AJ72" s="36"/>
      <c r="AK72" s="36"/>
      <c r="AL72" s="36"/>
      <c r="AM72" s="36"/>
      <c r="AN72" s="36"/>
      <c r="AO72" s="36"/>
      <c r="AP72" s="36"/>
      <c r="AQ72" s="36"/>
      <c r="AR72" s="36"/>
      <c r="AS72" s="36"/>
      <c r="AT72" s="36"/>
      <c r="AU72" s="36"/>
      <c r="AV72" s="36"/>
      <c r="AW72" s="36"/>
      <c r="AX72" s="36"/>
      <c r="AY72" s="36"/>
      <c r="AZ72" s="36"/>
      <c r="BA72" s="36"/>
      <c r="BB72" s="36"/>
      <c r="BC72" s="36"/>
      <c r="BD72" s="36"/>
      <c r="BE72" s="36"/>
      <c r="BF72" s="36"/>
      <c r="BG72" s="36"/>
      <c r="BH72" s="36"/>
      <c r="BI72" s="36"/>
      <c r="BJ72" s="36"/>
      <c r="BK72" s="36"/>
      <c r="BL72" s="36"/>
      <c r="BM72" s="36"/>
      <c r="BN72" s="36"/>
      <c r="BO72" s="36"/>
      <c r="BP72" s="36"/>
      <c r="BQ72" s="36"/>
      <c r="BR72" s="36"/>
      <c r="BS72" s="36"/>
      <c r="BT72" s="36"/>
      <c r="BU72" s="36"/>
      <c r="BV72" s="36"/>
      <c r="BW72" s="36"/>
      <c r="BX72" s="36"/>
      <c r="BY72" s="36"/>
      <c r="BZ72" s="36"/>
      <c r="CA72" s="36"/>
      <c r="CB72" s="36"/>
      <c r="CC72" s="36"/>
      <c r="CD72" s="36"/>
      <c r="CE72" s="36"/>
      <c r="CF72" s="36"/>
      <c r="CG72" s="36"/>
      <c r="CH72" s="36"/>
      <c r="CI72" s="36"/>
      <c r="CJ72" s="36"/>
      <c r="CK72" s="36"/>
      <c r="CL72" s="36"/>
      <c r="CM72" s="36"/>
      <c r="CN72" s="36"/>
      <c r="CO72" s="36"/>
      <c r="CP72" s="36"/>
      <c r="CQ72" s="36"/>
      <c r="CR72" s="36"/>
      <c r="CS72" s="36"/>
      <c r="CT72" s="36"/>
      <c r="CU72" s="36"/>
      <c r="CV72" s="36"/>
      <c r="CW72" s="36"/>
      <c r="CX72" s="36"/>
      <c r="CY72" s="36"/>
      <c r="CZ72" s="36"/>
      <c r="DA72" s="36"/>
      <c r="DB72" s="36"/>
      <c r="DC72" s="36"/>
      <c r="DD72" s="36"/>
      <c r="DE72" s="36"/>
      <c r="DF72" s="36"/>
      <c r="DG72" s="36"/>
      <c r="DH72" s="36"/>
      <c r="DI72" s="36"/>
      <c r="DJ72" s="36"/>
      <c r="DK72" s="36"/>
      <c r="DL72" s="36"/>
      <c r="DM72" s="36"/>
      <c r="DN72" s="36"/>
      <c r="DO72" s="36"/>
      <c r="DP72" s="36"/>
      <c r="DQ72" s="36"/>
      <c r="DR72" s="36"/>
      <c r="DS72" s="36"/>
      <c r="DT72" s="36"/>
      <c r="DU72" s="36"/>
      <c r="DV72" s="36"/>
      <c r="DW72" s="36"/>
      <c r="DX72" s="36"/>
      <c r="DY72" s="36"/>
      <c r="DZ72" s="36"/>
      <c r="EA72" s="36"/>
      <c r="EB72" s="36"/>
      <c r="EC72" s="36"/>
      <c r="ED72" s="36"/>
      <c r="EE72" s="36"/>
      <c r="EF72" s="36"/>
      <c r="EG72" s="36"/>
      <c r="EH72" s="36"/>
      <c r="EI72" s="36"/>
      <c r="EJ72" s="36"/>
      <c r="EK72" s="36"/>
      <c r="EL72" s="36"/>
      <c r="EM72" s="36"/>
      <c r="EN72" s="36"/>
      <c r="EO72" s="36"/>
      <c r="EP72" s="36"/>
      <c r="EQ72" s="36"/>
      <c r="ER72" s="36"/>
    </row>
    <row r="73" spans="1:148" ht="49.5" customHeight="1">
      <c r="A73" s="36"/>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c r="AC73" s="36"/>
      <c r="AD73" s="36"/>
      <c r="AE73" s="36"/>
      <c r="AF73" s="36"/>
      <c r="AG73" s="36"/>
      <c r="AH73" s="36"/>
      <c r="AI73" s="36"/>
      <c r="AJ73" s="36"/>
      <c r="AK73" s="36"/>
      <c r="AL73" s="36"/>
      <c r="AM73" s="36"/>
      <c r="AN73" s="36"/>
      <c r="AO73" s="36"/>
      <c r="AP73" s="36"/>
      <c r="AQ73" s="36"/>
      <c r="AR73" s="36"/>
      <c r="AS73" s="36"/>
      <c r="AT73" s="36"/>
      <c r="AU73" s="36"/>
      <c r="AV73" s="36"/>
      <c r="AW73" s="36"/>
      <c r="AX73" s="36"/>
      <c r="AY73" s="36"/>
      <c r="AZ73" s="36"/>
      <c r="BA73" s="36"/>
      <c r="BB73" s="36"/>
      <c r="BC73" s="36"/>
      <c r="BD73" s="36"/>
      <c r="BE73" s="36"/>
      <c r="BF73" s="36"/>
      <c r="BG73" s="36"/>
      <c r="BH73" s="36"/>
      <c r="BI73" s="36"/>
      <c r="BJ73" s="36"/>
      <c r="BK73" s="36"/>
      <c r="BL73" s="36"/>
      <c r="BM73" s="36"/>
      <c r="BN73" s="36"/>
      <c r="BO73" s="36"/>
      <c r="BP73" s="36"/>
      <c r="BQ73" s="36"/>
      <c r="BR73" s="36"/>
      <c r="BS73" s="36"/>
      <c r="BT73" s="36"/>
      <c r="BU73" s="36"/>
      <c r="BV73" s="36"/>
      <c r="BW73" s="36"/>
      <c r="BX73" s="36"/>
      <c r="BY73" s="36"/>
      <c r="BZ73" s="36"/>
      <c r="CA73" s="36"/>
      <c r="CB73" s="36"/>
      <c r="CC73" s="36"/>
      <c r="CD73" s="36"/>
      <c r="CE73" s="36"/>
      <c r="CF73" s="36"/>
      <c r="CG73" s="36"/>
      <c r="CH73" s="36"/>
      <c r="CI73" s="36"/>
      <c r="CJ73" s="36"/>
      <c r="CK73" s="36"/>
      <c r="CL73" s="36"/>
      <c r="CM73" s="36"/>
      <c r="CN73" s="36"/>
      <c r="CO73" s="36"/>
      <c r="CP73" s="36"/>
      <c r="CQ73" s="36"/>
      <c r="CR73" s="36"/>
      <c r="CS73" s="36"/>
      <c r="CT73" s="36"/>
      <c r="CU73" s="36"/>
      <c r="CV73" s="36"/>
      <c r="CW73" s="36"/>
      <c r="CX73" s="36"/>
      <c r="CY73" s="36"/>
      <c r="CZ73" s="36"/>
      <c r="DA73" s="36"/>
      <c r="DB73" s="36"/>
      <c r="DC73" s="36"/>
      <c r="DD73" s="36"/>
      <c r="DE73" s="36"/>
      <c r="DF73" s="36"/>
      <c r="DG73" s="36"/>
      <c r="DH73" s="36"/>
      <c r="DI73" s="36"/>
      <c r="DJ73" s="36"/>
      <c r="DK73" s="36"/>
      <c r="DL73" s="36"/>
      <c r="DM73" s="36"/>
      <c r="DN73" s="36"/>
      <c r="DO73" s="36"/>
      <c r="DP73" s="36"/>
      <c r="DQ73" s="36"/>
      <c r="DR73" s="36"/>
      <c r="DS73" s="36"/>
      <c r="DT73" s="36"/>
      <c r="DU73" s="36"/>
      <c r="DV73" s="36"/>
      <c r="DW73" s="36"/>
      <c r="DX73" s="36"/>
      <c r="DY73" s="36"/>
      <c r="DZ73" s="36"/>
      <c r="EA73" s="36"/>
      <c r="EB73" s="36"/>
      <c r="EC73" s="36"/>
      <c r="ED73" s="36"/>
      <c r="EE73" s="36"/>
      <c r="EF73" s="36"/>
      <c r="EG73" s="36"/>
      <c r="EH73" s="36"/>
      <c r="EI73" s="36"/>
      <c r="EJ73" s="36"/>
      <c r="EK73" s="36"/>
      <c r="EL73" s="36"/>
      <c r="EM73" s="36"/>
      <c r="EN73" s="36"/>
      <c r="EO73" s="36"/>
      <c r="EP73" s="36"/>
      <c r="EQ73" s="36"/>
      <c r="ER73" s="36"/>
    </row>
    <row r="74" spans="1:148" ht="49.5" customHeight="1">
      <c r="A74" s="36"/>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c r="AC74" s="36"/>
      <c r="AD74" s="36"/>
      <c r="AE74" s="36"/>
      <c r="AF74" s="36"/>
      <c r="AG74" s="36"/>
      <c r="AH74" s="36"/>
      <c r="AI74" s="36"/>
      <c r="AJ74" s="36"/>
      <c r="AK74" s="36"/>
      <c r="AL74" s="36"/>
      <c r="AM74" s="36"/>
      <c r="AN74" s="36"/>
      <c r="AO74" s="36"/>
      <c r="AP74" s="36"/>
      <c r="AQ74" s="36"/>
      <c r="AR74" s="36"/>
      <c r="AS74" s="36"/>
      <c r="AT74" s="36"/>
      <c r="AU74" s="36"/>
      <c r="AV74" s="36"/>
      <c r="AW74" s="36"/>
      <c r="AX74" s="36"/>
      <c r="AY74" s="36"/>
      <c r="AZ74" s="36"/>
      <c r="BA74" s="36"/>
      <c r="BB74" s="36"/>
      <c r="BC74" s="36"/>
      <c r="BD74" s="36"/>
      <c r="BE74" s="36"/>
      <c r="BF74" s="36"/>
      <c r="BG74" s="36"/>
      <c r="BH74" s="36"/>
      <c r="BI74" s="36"/>
      <c r="BJ74" s="36"/>
      <c r="BK74" s="36"/>
      <c r="BL74" s="36"/>
      <c r="BM74" s="36"/>
      <c r="BN74" s="36"/>
      <c r="BO74" s="36"/>
      <c r="BP74" s="36"/>
      <c r="BQ74" s="36"/>
      <c r="BR74" s="36"/>
      <c r="BS74" s="36"/>
      <c r="BT74" s="36"/>
      <c r="BU74" s="36"/>
      <c r="BV74" s="36"/>
      <c r="BW74" s="36"/>
      <c r="BX74" s="36"/>
      <c r="BY74" s="36"/>
      <c r="BZ74" s="36"/>
      <c r="CA74" s="36"/>
      <c r="CB74" s="36"/>
      <c r="CC74" s="36"/>
      <c r="CD74" s="36"/>
      <c r="CE74" s="36"/>
      <c r="CF74" s="36"/>
      <c r="CG74" s="36"/>
      <c r="CH74" s="36"/>
      <c r="CI74" s="36"/>
      <c r="CJ74" s="36"/>
      <c r="CK74" s="36"/>
      <c r="CL74" s="36"/>
      <c r="CM74" s="36"/>
      <c r="CN74" s="36"/>
      <c r="CO74" s="36"/>
      <c r="CP74" s="36"/>
      <c r="CQ74" s="36"/>
      <c r="CR74" s="36"/>
      <c r="CS74" s="36"/>
      <c r="CT74" s="36"/>
      <c r="CU74" s="36"/>
      <c r="CV74" s="36"/>
      <c r="CW74" s="36"/>
      <c r="CX74" s="36"/>
      <c r="CY74" s="36"/>
      <c r="CZ74" s="36"/>
      <c r="DA74" s="36"/>
      <c r="DB74" s="36"/>
      <c r="DC74" s="36"/>
      <c r="DD74" s="36"/>
      <c r="DE74" s="36"/>
      <c r="DF74" s="36"/>
      <c r="DG74" s="36"/>
      <c r="DH74" s="36"/>
      <c r="DI74" s="36"/>
      <c r="DJ74" s="36"/>
      <c r="DK74" s="36"/>
      <c r="DL74" s="36"/>
      <c r="DM74" s="36"/>
      <c r="DN74" s="36"/>
      <c r="DO74" s="36"/>
      <c r="DP74" s="36"/>
      <c r="DQ74" s="36"/>
      <c r="DR74" s="36"/>
      <c r="DS74" s="36"/>
      <c r="DT74" s="36"/>
      <c r="DU74" s="36"/>
      <c r="DV74" s="36"/>
      <c r="DW74" s="36"/>
      <c r="DX74" s="36"/>
      <c r="DY74" s="36"/>
      <c r="DZ74" s="36"/>
      <c r="EA74" s="36"/>
      <c r="EB74" s="36"/>
      <c r="EC74" s="36"/>
      <c r="ED74" s="36"/>
      <c r="EE74" s="36"/>
      <c r="EF74" s="36"/>
      <c r="EG74" s="36"/>
      <c r="EH74" s="36"/>
      <c r="EI74" s="36"/>
      <c r="EJ74" s="36"/>
      <c r="EK74" s="36"/>
      <c r="EL74" s="36"/>
      <c r="EM74" s="36"/>
      <c r="EN74" s="36"/>
      <c r="EO74" s="36"/>
      <c r="EP74" s="36"/>
      <c r="EQ74" s="36"/>
      <c r="ER74" s="36"/>
    </row>
    <row r="75" spans="1:148" ht="49.5" customHeight="1">
      <c r="A75" s="36"/>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c r="AC75" s="36"/>
      <c r="AD75" s="36"/>
      <c r="AE75" s="36"/>
      <c r="AF75" s="36"/>
      <c r="AG75" s="36"/>
      <c r="AH75" s="36"/>
      <c r="AI75" s="36"/>
      <c r="AJ75" s="36"/>
      <c r="AK75" s="36"/>
      <c r="AL75" s="36"/>
      <c r="AM75" s="36"/>
      <c r="AN75" s="36"/>
      <c r="AO75" s="36"/>
      <c r="AP75" s="36"/>
      <c r="AQ75" s="36"/>
      <c r="AR75" s="36"/>
      <c r="AS75" s="36"/>
      <c r="AT75" s="36"/>
      <c r="AU75" s="36"/>
      <c r="AV75" s="36"/>
      <c r="AW75" s="36"/>
      <c r="AX75" s="36"/>
      <c r="AY75" s="36"/>
      <c r="AZ75" s="36"/>
      <c r="BA75" s="36"/>
      <c r="BB75" s="36"/>
      <c r="BC75" s="36"/>
      <c r="BD75" s="36"/>
      <c r="BE75" s="36"/>
      <c r="BF75" s="36"/>
      <c r="BG75" s="36"/>
      <c r="BH75" s="36"/>
      <c r="BI75" s="36"/>
      <c r="BJ75" s="36"/>
      <c r="BK75" s="36"/>
      <c r="BL75" s="36"/>
      <c r="BM75" s="36"/>
      <c r="BN75" s="36"/>
      <c r="BO75" s="36"/>
      <c r="BP75" s="36"/>
      <c r="BQ75" s="36"/>
      <c r="BR75" s="36"/>
      <c r="BS75" s="36"/>
      <c r="BT75" s="36"/>
      <c r="BU75" s="36"/>
      <c r="BV75" s="36"/>
      <c r="BW75" s="36"/>
      <c r="BX75" s="36"/>
      <c r="BY75" s="36"/>
      <c r="BZ75" s="36"/>
      <c r="CA75" s="36"/>
      <c r="CB75" s="36"/>
      <c r="CC75" s="36"/>
      <c r="CD75" s="36"/>
      <c r="CE75" s="36"/>
      <c r="CF75" s="36"/>
      <c r="CG75" s="36"/>
      <c r="CH75" s="36"/>
      <c r="CI75" s="36"/>
      <c r="CJ75" s="36"/>
      <c r="CK75" s="36"/>
      <c r="CL75" s="36"/>
      <c r="CM75" s="36"/>
      <c r="CN75" s="36"/>
      <c r="CO75" s="36"/>
      <c r="CP75" s="36"/>
      <c r="CQ75" s="36"/>
      <c r="CR75" s="36"/>
      <c r="CS75" s="36"/>
      <c r="CT75" s="36"/>
      <c r="CU75" s="36"/>
      <c r="CV75" s="36"/>
      <c r="CW75" s="36"/>
      <c r="CX75" s="36"/>
      <c r="CY75" s="36"/>
      <c r="CZ75" s="36"/>
      <c r="DA75" s="36"/>
      <c r="DB75" s="36"/>
      <c r="DC75" s="36"/>
      <c r="DD75" s="36"/>
      <c r="DE75" s="36"/>
      <c r="DF75" s="36"/>
      <c r="DG75" s="36"/>
      <c r="DH75" s="36"/>
      <c r="DI75" s="36"/>
      <c r="DJ75" s="36"/>
      <c r="DK75" s="36"/>
      <c r="DL75" s="36"/>
      <c r="DM75" s="36"/>
      <c r="DN75" s="36"/>
      <c r="DO75" s="36"/>
      <c r="DP75" s="36"/>
      <c r="DQ75" s="36"/>
      <c r="DR75" s="36"/>
      <c r="DS75" s="36"/>
      <c r="DT75" s="36"/>
      <c r="DU75" s="36"/>
      <c r="DV75" s="36"/>
      <c r="DW75" s="36"/>
      <c r="DX75" s="36"/>
      <c r="DY75" s="36"/>
      <c r="DZ75" s="36"/>
      <c r="EA75" s="36"/>
      <c r="EB75" s="36"/>
      <c r="EC75" s="36"/>
      <c r="ED75" s="36"/>
      <c r="EE75" s="36"/>
      <c r="EF75" s="36"/>
      <c r="EG75" s="36"/>
      <c r="EH75" s="36"/>
      <c r="EI75" s="36"/>
      <c r="EJ75" s="36"/>
      <c r="EK75" s="36"/>
      <c r="EL75" s="36"/>
      <c r="EM75" s="36"/>
      <c r="EN75" s="36"/>
      <c r="EO75" s="36"/>
      <c r="EP75" s="36"/>
      <c r="EQ75" s="36"/>
      <c r="ER75" s="36"/>
    </row>
    <row r="76" spans="1:148" ht="49.5" customHeight="1">
      <c r="A76" s="36"/>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c r="AC76" s="36"/>
      <c r="AD76" s="36"/>
      <c r="AE76" s="36"/>
      <c r="AF76" s="36"/>
      <c r="AG76" s="36"/>
      <c r="AH76" s="36"/>
      <c r="AI76" s="36"/>
      <c r="AJ76" s="36"/>
      <c r="AK76" s="36"/>
      <c r="AL76" s="36"/>
      <c r="AM76" s="36"/>
      <c r="AN76" s="36"/>
      <c r="AO76" s="36"/>
      <c r="AP76" s="36"/>
      <c r="AQ76" s="36"/>
      <c r="AR76" s="36"/>
      <c r="AS76" s="36"/>
      <c r="AT76" s="36"/>
      <c r="AU76" s="36"/>
      <c r="AV76" s="36"/>
      <c r="AW76" s="36"/>
      <c r="AX76" s="36"/>
      <c r="AY76" s="36"/>
      <c r="AZ76" s="36"/>
      <c r="BA76" s="36"/>
      <c r="BB76" s="36"/>
      <c r="BC76" s="36"/>
      <c r="BD76" s="36"/>
      <c r="BE76" s="36"/>
      <c r="BF76" s="36"/>
      <c r="BG76" s="36"/>
      <c r="BH76" s="36"/>
      <c r="BI76" s="36"/>
      <c r="BJ76" s="36"/>
      <c r="BK76" s="36"/>
      <c r="BL76" s="36"/>
      <c r="BM76" s="36"/>
      <c r="BN76" s="36"/>
      <c r="BO76" s="36"/>
      <c r="BP76" s="36"/>
      <c r="BQ76" s="36"/>
      <c r="BR76" s="36"/>
      <c r="BS76" s="36"/>
      <c r="BT76" s="36"/>
      <c r="BU76" s="36"/>
      <c r="BV76" s="36"/>
      <c r="BW76" s="36"/>
      <c r="BX76" s="36"/>
      <c r="BY76" s="36"/>
      <c r="BZ76" s="36"/>
      <c r="CA76" s="36"/>
      <c r="CB76" s="36"/>
      <c r="CC76" s="36"/>
      <c r="CD76" s="36"/>
      <c r="CE76" s="36"/>
      <c r="CF76" s="36"/>
      <c r="CG76" s="36"/>
      <c r="CH76" s="36"/>
      <c r="CI76" s="36"/>
      <c r="CJ76" s="36"/>
      <c r="CK76" s="36"/>
      <c r="CL76" s="36"/>
      <c r="CM76" s="36"/>
      <c r="CN76" s="36"/>
      <c r="CO76" s="36"/>
      <c r="CP76" s="36"/>
      <c r="CQ76" s="36"/>
      <c r="CR76" s="36"/>
      <c r="CS76" s="36"/>
      <c r="CT76" s="36"/>
      <c r="CU76" s="36"/>
      <c r="CV76" s="36"/>
      <c r="CW76" s="36"/>
      <c r="CX76" s="36"/>
      <c r="CY76" s="36"/>
      <c r="CZ76" s="36"/>
      <c r="DA76" s="36"/>
      <c r="DB76" s="36"/>
      <c r="DC76" s="36"/>
      <c r="DD76" s="36"/>
      <c r="DE76" s="36"/>
      <c r="DF76" s="36"/>
      <c r="DG76" s="36"/>
      <c r="DH76" s="36"/>
      <c r="DI76" s="36"/>
      <c r="DJ76" s="36"/>
      <c r="DK76" s="36"/>
      <c r="DL76" s="36"/>
      <c r="DM76" s="36"/>
      <c r="DN76" s="36"/>
      <c r="DO76" s="36"/>
      <c r="DP76" s="36"/>
      <c r="DQ76" s="36"/>
      <c r="DR76" s="36"/>
      <c r="DS76" s="36"/>
      <c r="DT76" s="36"/>
      <c r="DU76" s="36"/>
      <c r="DV76" s="36"/>
      <c r="DW76" s="36"/>
      <c r="DX76" s="36"/>
      <c r="DY76" s="36"/>
      <c r="DZ76" s="36"/>
      <c r="EA76" s="36"/>
      <c r="EB76" s="36"/>
      <c r="EC76" s="36"/>
      <c r="ED76" s="36"/>
      <c r="EE76" s="36"/>
      <c r="EF76" s="36"/>
      <c r="EG76" s="36"/>
      <c r="EH76" s="36"/>
      <c r="EI76" s="36"/>
      <c r="EJ76" s="36"/>
      <c r="EK76" s="36"/>
      <c r="EL76" s="36"/>
      <c r="EM76" s="36"/>
      <c r="EN76" s="36"/>
      <c r="EO76" s="36"/>
      <c r="EP76" s="36"/>
      <c r="EQ76" s="36"/>
      <c r="ER76" s="36"/>
    </row>
    <row r="77" spans="1:148" ht="49.5" customHeight="1">
      <c r="A77" s="36"/>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36"/>
      <c r="CI77" s="36"/>
      <c r="CJ77" s="36"/>
      <c r="CK77" s="36"/>
      <c r="CL77" s="36"/>
      <c r="CM77" s="36"/>
      <c r="CN77" s="36"/>
      <c r="CO77" s="36"/>
      <c r="CP77" s="36"/>
      <c r="CQ77" s="36"/>
      <c r="CR77" s="36"/>
      <c r="CS77" s="36"/>
      <c r="CT77" s="36"/>
      <c r="CU77" s="36"/>
      <c r="CV77" s="36"/>
      <c r="CW77" s="36"/>
      <c r="CX77" s="36"/>
      <c r="CY77" s="36"/>
      <c r="CZ77" s="36"/>
      <c r="DA77" s="36"/>
      <c r="DB77" s="36"/>
      <c r="DC77" s="36"/>
      <c r="DD77" s="36"/>
      <c r="DE77" s="36"/>
      <c r="DF77" s="36"/>
      <c r="DG77" s="36"/>
      <c r="DH77" s="36"/>
      <c r="DI77" s="36"/>
      <c r="DJ77" s="36"/>
      <c r="DK77" s="36"/>
      <c r="DL77" s="36"/>
      <c r="DM77" s="36"/>
      <c r="DN77" s="36"/>
      <c r="DO77" s="36"/>
      <c r="DP77" s="36"/>
      <c r="DQ77" s="36"/>
      <c r="DR77" s="36"/>
      <c r="DS77" s="36"/>
      <c r="DT77" s="36"/>
      <c r="DU77" s="36"/>
      <c r="DV77" s="36"/>
      <c r="DW77" s="36"/>
      <c r="DX77" s="36"/>
      <c r="DY77" s="36"/>
      <c r="DZ77" s="36"/>
      <c r="EA77" s="36"/>
      <c r="EB77" s="36"/>
      <c r="EC77" s="36"/>
      <c r="ED77" s="36"/>
      <c r="EE77" s="36"/>
      <c r="EF77" s="36"/>
      <c r="EG77" s="36"/>
      <c r="EH77" s="36"/>
      <c r="EI77" s="36"/>
      <c r="EJ77" s="36"/>
      <c r="EK77" s="36"/>
      <c r="EL77" s="36"/>
      <c r="EM77" s="36"/>
      <c r="EN77" s="36"/>
      <c r="EO77" s="36"/>
      <c r="EP77" s="36"/>
      <c r="EQ77" s="36"/>
      <c r="ER77" s="36"/>
    </row>
    <row r="78" spans="1:148" ht="49.5" customHeight="1">
      <c r="A78" s="36"/>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c r="AC78" s="36"/>
      <c r="AD78" s="36"/>
      <c r="AE78" s="36"/>
      <c r="AF78" s="36"/>
      <c r="AG78" s="36"/>
      <c r="AH78" s="36"/>
      <c r="AI78" s="36"/>
      <c r="AJ78" s="36"/>
      <c r="AK78" s="36"/>
      <c r="AL78" s="36"/>
      <c r="AM78" s="36"/>
      <c r="AN78" s="36"/>
      <c r="AO78" s="36"/>
      <c r="AP78" s="36"/>
      <c r="AQ78" s="36"/>
      <c r="AR78" s="36"/>
      <c r="AS78" s="36"/>
      <c r="AT78" s="36"/>
      <c r="AU78" s="36"/>
      <c r="AV78" s="36"/>
      <c r="AW78" s="36"/>
      <c r="AX78" s="36"/>
      <c r="AY78" s="36"/>
      <c r="AZ78" s="36"/>
      <c r="BA78" s="36"/>
      <c r="BB78" s="36"/>
      <c r="BC78" s="36"/>
      <c r="BD78" s="36"/>
      <c r="BE78" s="36"/>
      <c r="BF78" s="36"/>
      <c r="BG78" s="36"/>
      <c r="BH78" s="36"/>
      <c r="BI78" s="36"/>
      <c r="BJ78" s="36"/>
      <c r="BK78" s="36"/>
      <c r="BL78" s="36"/>
      <c r="BM78" s="36"/>
      <c r="BN78" s="36"/>
      <c r="BO78" s="36"/>
      <c r="BP78" s="36"/>
      <c r="BQ78" s="36"/>
      <c r="BR78" s="36"/>
      <c r="BS78" s="36"/>
      <c r="BT78" s="36"/>
      <c r="BU78" s="36"/>
      <c r="BV78" s="36"/>
      <c r="BW78" s="36"/>
      <c r="BX78" s="36"/>
      <c r="BY78" s="36"/>
      <c r="BZ78" s="36"/>
      <c r="CA78" s="36"/>
      <c r="CB78" s="36"/>
      <c r="CC78" s="36"/>
      <c r="CD78" s="36"/>
      <c r="CE78" s="36"/>
      <c r="CF78" s="36"/>
      <c r="CG78" s="36"/>
      <c r="CH78" s="36"/>
      <c r="CI78" s="36"/>
      <c r="CJ78" s="36"/>
      <c r="CK78" s="36"/>
      <c r="CL78" s="36"/>
      <c r="CM78" s="36"/>
      <c r="CN78" s="36"/>
      <c r="CO78" s="36"/>
      <c r="CP78" s="36"/>
      <c r="CQ78" s="36"/>
      <c r="CR78" s="36"/>
      <c r="CS78" s="36"/>
      <c r="CT78" s="36"/>
      <c r="CU78" s="36"/>
      <c r="CV78" s="36"/>
      <c r="CW78" s="36"/>
      <c r="CX78" s="36"/>
      <c r="CY78" s="36"/>
      <c r="CZ78" s="36"/>
      <c r="DA78" s="36"/>
      <c r="DB78" s="36"/>
      <c r="DC78" s="36"/>
      <c r="DD78" s="36"/>
      <c r="DE78" s="36"/>
      <c r="DF78" s="36"/>
      <c r="DG78" s="36"/>
      <c r="DH78" s="36"/>
      <c r="DI78" s="36"/>
      <c r="DJ78" s="36"/>
      <c r="DK78" s="36"/>
      <c r="DL78" s="36"/>
      <c r="DM78" s="36"/>
      <c r="DN78" s="36"/>
      <c r="DO78" s="36"/>
      <c r="DP78" s="36"/>
      <c r="DQ78" s="36"/>
      <c r="DR78" s="36"/>
      <c r="DS78" s="36"/>
      <c r="DT78" s="36"/>
      <c r="DU78" s="36"/>
      <c r="DV78" s="36"/>
      <c r="DW78" s="36"/>
      <c r="DX78" s="36"/>
      <c r="DY78" s="36"/>
      <c r="DZ78" s="36"/>
      <c r="EA78" s="36"/>
      <c r="EB78" s="36"/>
      <c r="EC78" s="36"/>
      <c r="ED78" s="36"/>
      <c r="EE78" s="36"/>
      <c r="EF78" s="36"/>
      <c r="EG78" s="36"/>
      <c r="EH78" s="36"/>
      <c r="EI78" s="36"/>
      <c r="EJ78" s="36"/>
      <c r="EK78" s="36"/>
      <c r="EL78" s="36"/>
      <c r="EM78" s="36"/>
      <c r="EN78" s="36"/>
      <c r="EO78" s="36"/>
      <c r="EP78" s="36"/>
      <c r="EQ78" s="36"/>
      <c r="ER78" s="36"/>
    </row>
    <row r="79" spans="1:148" ht="49.5" customHeight="1">
      <c r="A79" s="36"/>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c r="AC79" s="36"/>
      <c r="AD79" s="36"/>
      <c r="AE79" s="36"/>
      <c r="AF79" s="36"/>
      <c r="AG79" s="36"/>
      <c r="AH79" s="36"/>
      <c r="AI79" s="36"/>
      <c r="AJ79" s="36"/>
      <c r="AK79" s="36"/>
      <c r="AL79" s="36"/>
      <c r="AM79" s="36"/>
      <c r="AN79" s="36"/>
      <c r="AO79" s="36"/>
      <c r="AP79" s="36"/>
      <c r="AQ79" s="36"/>
      <c r="AR79" s="36"/>
      <c r="AS79" s="36"/>
      <c r="AT79" s="36"/>
      <c r="AU79" s="36"/>
      <c r="AV79" s="36"/>
      <c r="AW79" s="36"/>
      <c r="AX79" s="36"/>
      <c r="AY79" s="36"/>
      <c r="AZ79" s="36"/>
      <c r="BA79" s="36"/>
      <c r="BB79" s="36"/>
      <c r="BC79" s="36"/>
      <c r="BD79" s="36"/>
      <c r="BE79" s="36"/>
      <c r="BF79" s="36"/>
      <c r="BG79" s="36"/>
      <c r="BH79" s="36"/>
      <c r="BI79" s="36"/>
      <c r="BJ79" s="36"/>
      <c r="BK79" s="36"/>
      <c r="BL79" s="36"/>
      <c r="BM79" s="36"/>
      <c r="BN79" s="36"/>
      <c r="BO79" s="36"/>
      <c r="BP79" s="36"/>
      <c r="BQ79" s="36"/>
      <c r="BR79" s="36"/>
      <c r="BS79" s="36"/>
      <c r="BT79" s="36"/>
      <c r="BU79" s="36"/>
      <c r="BV79" s="36"/>
      <c r="BW79" s="36"/>
      <c r="BX79" s="36"/>
      <c r="BY79" s="36"/>
      <c r="BZ79" s="36"/>
      <c r="CA79" s="36"/>
      <c r="CB79" s="36"/>
      <c r="CC79" s="36"/>
      <c r="CD79" s="36"/>
      <c r="CE79" s="36"/>
      <c r="CF79" s="36"/>
      <c r="CG79" s="36"/>
      <c r="CH79" s="36"/>
      <c r="CI79" s="36"/>
      <c r="CJ79" s="36"/>
      <c r="CK79" s="36"/>
      <c r="CL79" s="36"/>
      <c r="CM79" s="36"/>
      <c r="CN79" s="36"/>
      <c r="CO79" s="36"/>
      <c r="CP79" s="36"/>
      <c r="CQ79" s="36"/>
      <c r="CR79" s="36"/>
      <c r="CS79" s="36"/>
      <c r="CT79" s="36"/>
      <c r="CU79" s="36"/>
      <c r="CV79" s="36"/>
      <c r="CW79" s="36"/>
      <c r="CX79" s="36"/>
      <c r="CY79" s="36"/>
      <c r="CZ79" s="36"/>
      <c r="DA79" s="36"/>
      <c r="DB79" s="36"/>
      <c r="DC79" s="36"/>
      <c r="DD79" s="36"/>
      <c r="DE79" s="36"/>
      <c r="DF79" s="36"/>
      <c r="DG79" s="36"/>
      <c r="DH79" s="36"/>
      <c r="DI79" s="36"/>
      <c r="DJ79" s="36"/>
      <c r="DK79" s="36"/>
      <c r="DL79" s="36"/>
      <c r="DM79" s="36"/>
      <c r="DN79" s="36"/>
      <c r="DO79" s="36"/>
      <c r="DP79" s="36"/>
      <c r="DQ79" s="36"/>
      <c r="DR79" s="36"/>
      <c r="DS79" s="36"/>
      <c r="DT79" s="36"/>
      <c r="DU79" s="36"/>
      <c r="DV79" s="36"/>
      <c r="DW79" s="36"/>
      <c r="DX79" s="36"/>
      <c r="DY79" s="36"/>
      <c r="DZ79" s="36"/>
      <c r="EA79" s="36"/>
      <c r="EB79" s="36"/>
      <c r="EC79" s="36"/>
      <c r="ED79" s="36"/>
      <c r="EE79" s="36"/>
      <c r="EF79" s="36"/>
      <c r="EG79" s="36"/>
      <c r="EH79" s="36"/>
      <c r="EI79" s="36"/>
      <c r="EJ79" s="36"/>
      <c r="EK79" s="36"/>
      <c r="EL79" s="36"/>
      <c r="EM79" s="36"/>
      <c r="EN79" s="36"/>
      <c r="EO79" s="36"/>
      <c r="EP79" s="36"/>
      <c r="EQ79" s="36"/>
      <c r="ER79" s="36"/>
    </row>
    <row r="80" spans="1:148" ht="49.5" customHeight="1">
      <c r="A80" s="36"/>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c r="AC80" s="36"/>
      <c r="AD80" s="36"/>
      <c r="AE80" s="36"/>
      <c r="AF80" s="36"/>
      <c r="AG80" s="36"/>
      <c r="AH80" s="36"/>
      <c r="AI80" s="36"/>
      <c r="AJ80" s="36"/>
      <c r="AK80" s="36"/>
      <c r="AL80" s="36"/>
      <c r="AM80" s="36"/>
      <c r="AN80" s="36"/>
      <c r="AO80" s="36"/>
      <c r="AP80" s="36"/>
      <c r="AQ80" s="36"/>
      <c r="AR80" s="36"/>
      <c r="AS80" s="36"/>
      <c r="AT80" s="36"/>
      <c r="AU80" s="36"/>
      <c r="AV80" s="36"/>
      <c r="AW80" s="36"/>
      <c r="AX80" s="36"/>
      <c r="AY80" s="36"/>
      <c r="AZ80" s="36"/>
      <c r="BA80" s="36"/>
      <c r="BB80" s="36"/>
      <c r="BC80" s="36"/>
      <c r="BD80" s="36"/>
      <c r="BE80" s="36"/>
      <c r="BF80" s="36"/>
      <c r="BG80" s="36"/>
      <c r="BH80" s="36"/>
      <c r="BI80" s="36"/>
      <c r="BJ80" s="36"/>
      <c r="BK80" s="36"/>
      <c r="BL80" s="36"/>
      <c r="BM80" s="36"/>
      <c r="BN80" s="36"/>
      <c r="BO80" s="36"/>
      <c r="BP80" s="36"/>
      <c r="BQ80" s="36"/>
      <c r="BR80" s="36"/>
      <c r="BS80" s="36"/>
      <c r="BT80" s="36"/>
      <c r="BU80" s="36"/>
      <c r="BV80" s="36"/>
      <c r="BW80" s="36"/>
      <c r="BX80" s="36"/>
      <c r="BY80" s="36"/>
      <c r="BZ80" s="36"/>
      <c r="CA80" s="36"/>
      <c r="CB80" s="36"/>
      <c r="CC80" s="36"/>
      <c r="CD80" s="36"/>
      <c r="CE80" s="36"/>
      <c r="CF80" s="36"/>
      <c r="CG80" s="36"/>
      <c r="CH80" s="36"/>
      <c r="CI80" s="36"/>
      <c r="CJ80" s="36"/>
      <c r="CK80" s="36"/>
      <c r="CL80" s="36"/>
      <c r="CM80" s="36"/>
      <c r="CN80" s="36"/>
      <c r="CO80" s="36"/>
      <c r="CP80" s="36"/>
      <c r="CQ80" s="36"/>
      <c r="CR80" s="36"/>
      <c r="CS80" s="36"/>
      <c r="CT80" s="36"/>
      <c r="CU80" s="36"/>
      <c r="CV80" s="36"/>
      <c r="CW80" s="36"/>
      <c r="CX80" s="36"/>
      <c r="CY80" s="36"/>
      <c r="CZ80" s="36"/>
      <c r="DA80" s="36"/>
      <c r="DB80" s="36"/>
      <c r="DC80" s="36"/>
      <c r="DD80" s="36"/>
      <c r="DE80" s="36"/>
      <c r="DF80" s="36"/>
      <c r="DG80" s="36"/>
      <c r="DH80" s="36"/>
      <c r="DI80" s="36"/>
      <c r="DJ80" s="36"/>
      <c r="DK80" s="36"/>
      <c r="DL80" s="36"/>
      <c r="DM80" s="36"/>
      <c r="DN80" s="36"/>
      <c r="DO80" s="36"/>
      <c r="DP80" s="36"/>
      <c r="DQ80" s="36"/>
      <c r="DR80" s="36"/>
      <c r="DS80" s="36"/>
      <c r="DT80" s="36"/>
      <c r="DU80" s="36"/>
      <c r="DV80" s="36"/>
      <c r="DW80" s="36"/>
      <c r="DX80" s="36"/>
      <c r="DY80" s="36"/>
      <c r="DZ80" s="36"/>
      <c r="EA80" s="36"/>
      <c r="EB80" s="36"/>
      <c r="EC80" s="36"/>
      <c r="ED80" s="36"/>
      <c r="EE80" s="36"/>
      <c r="EF80" s="36"/>
      <c r="EG80" s="36"/>
      <c r="EH80" s="36"/>
      <c r="EI80" s="36"/>
      <c r="EJ80" s="36"/>
      <c r="EK80" s="36"/>
      <c r="EL80" s="36"/>
      <c r="EM80" s="36"/>
      <c r="EN80" s="36"/>
      <c r="EO80" s="36"/>
      <c r="EP80" s="36"/>
      <c r="EQ80" s="36"/>
      <c r="ER80" s="36"/>
    </row>
    <row r="81" spans="1:148" ht="49.5" customHeight="1">
      <c r="A81" s="36"/>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c r="AC81" s="36"/>
      <c r="AD81" s="36"/>
      <c r="AE81" s="36"/>
      <c r="AF81" s="36"/>
      <c r="AG81" s="36"/>
      <c r="AH81" s="36"/>
      <c r="AI81" s="36"/>
      <c r="AJ81" s="36"/>
      <c r="AK81" s="36"/>
      <c r="AL81" s="36"/>
      <c r="AM81" s="36"/>
      <c r="AN81" s="36"/>
      <c r="AO81" s="36"/>
      <c r="AP81" s="36"/>
      <c r="AQ81" s="36"/>
      <c r="AR81" s="36"/>
      <c r="AS81" s="36"/>
      <c r="AT81" s="36"/>
      <c r="AU81" s="36"/>
      <c r="AV81" s="36"/>
      <c r="AW81" s="36"/>
      <c r="AX81" s="36"/>
      <c r="AY81" s="36"/>
      <c r="AZ81" s="36"/>
      <c r="BA81" s="36"/>
      <c r="BB81" s="36"/>
      <c r="BC81" s="36"/>
      <c r="BD81" s="36"/>
      <c r="BE81" s="36"/>
      <c r="BF81" s="36"/>
      <c r="BG81" s="36"/>
      <c r="BH81" s="36"/>
      <c r="BI81" s="36"/>
      <c r="BJ81" s="36"/>
      <c r="BK81" s="36"/>
      <c r="BL81" s="36"/>
      <c r="BM81" s="36"/>
      <c r="BN81" s="36"/>
      <c r="BO81" s="36"/>
      <c r="BP81" s="36"/>
      <c r="BQ81" s="36"/>
      <c r="BR81" s="36"/>
      <c r="BS81" s="36"/>
      <c r="BT81" s="36"/>
      <c r="BU81" s="36"/>
      <c r="BV81" s="36"/>
      <c r="BW81" s="36"/>
      <c r="BX81" s="36"/>
      <c r="BY81" s="36"/>
      <c r="BZ81" s="36"/>
      <c r="CA81" s="36"/>
      <c r="CB81" s="36"/>
      <c r="CC81" s="36"/>
      <c r="CD81" s="36"/>
      <c r="CE81" s="36"/>
      <c r="CF81" s="36"/>
      <c r="CG81" s="36"/>
      <c r="CH81" s="36"/>
      <c r="CI81" s="36"/>
      <c r="CJ81" s="36"/>
      <c r="CK81" s="36"/>
      <c r="CL81" s="36"/>
      <c r="CM81" s="36"/>
      <c r="CN81" s="36"/>
      <c r="CO81" s="36"/>
      <c r="CP81" s="36"/>
      <c r="CQ81" s="36"/>
      <c r="CR81" s="36"/>
      <c r="CS81" s="36"/>
      <c r="CT81" s="36"/>
      <c r="CU81" s="36"/>
      <c r="CV81" s="36"/>
      <c r="CW81" s="36"/>
      <c r="CX81" s="36"/>
      <c r="CY81" s="36"/>
      <c r="CZ81" s="36"/>
      <c r="DA81" s="36"/>
      <c r="DB81" s="36"/>
      <c r="DC81" s="36"/>
      <c r="DD81" s="36"/>
      <c r="DE81" s="36"/>
      <c r="DF81" s="36"/>
      <c r="DG81" s="36"/>
      <c r="DH81" s="36"/>
      <c r="DI81" s="36"/>
      <c r="DJ81" s="36"/>
      <c r="DK81" s="36"/>
      <c r="DL81" s="36"/>
      <c r="DM81" s="36"/>
      <c r="DN81" s="36"/>
      <c r="DO81" s="36"/>
      <c r="DP81" s="36"/>
      <c r="DQ81" s="36"/>
      <c r="DR81" s="36"/>
      <c r="DS81" s="36"/>
      <c r="DT81" s="36"/>
      <c r="DU81" s="36"/>
      <c r="DV81" s="36"/>
      <c r="DW81" s="36"/>
      <c r="DX81" s="36"/>
      <c r="DY81" s="36"/>
      <c r="DZ81" s="36"/>
      <c r="EA81" s="36"/>
      <c r="EB81" s="36"/>
      <c r="EC81" s="36"/>
      <c r="ED81" s="36"/>
      <c r="EE81" s="36"/>
      <c r="EF81" s="36"/>
      <c r="EG81" s="36"/>
      <c r="EH81" s="36"/>
      <c r="EI81" s="36"/>
      <c r="EJ81" s="36"/>
      <c r="EK81" s="36"/>
      <c r="EL81" s="36"/>
      <c r="EM81" s="36"/>
      <c r="EN81" s="36"/>
      <c r="EO81" s="36"/>
      <c r="EP81" s="36"/>
      <c r="EQ81" s="36"/>
      <c r="ER81" s="36"/>
    </row>
    <row r="82" spans="1:148" ht="49.5" customHeight="1">
      <c r="A82" s="36"/>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c r="AC82" s="36"/>
      <c r="AD82" s="36"/>
      <c r="AE82" s="36"/>
      <c r="AF82" s="36"/>
      <c r="AG82" s="36"/>
      <c r="AH82" s="36"/>
      <c r="AI82" s="36"/>
      <c r="AJ82" s="36"/>
      <c r="AK82" s="36"/>
      <c r="AL82" s="36"/>
      <c r="AM82" s="36"/>
      <c r="AN82" s="36"/>
      <c r="AO82" s="36"/>
      <c r="AP82" s="36"/>
      <c r="AQ82" s="36"/>
      <c r="AR82" s="36"/>
      <c r="AS82" s="36"/>
      <c r="AT82" s="36"/>
      <c r="AU82" s="36"/>
      <c r="AV82" s="36"/>
      <c r="AW82" s="36"/>
      <c r="AX82" s="36"/>
      <c r="AY82" s="36"/>
      <c r="AZ82" s="36"/>
      <c r="BA82" s="36"/>
      <c r="BB82" s="36"/>
      <c r="BC82" s="36"/>
      <c r="BD82" s="36"/>
      <c r="BE82" s="36"/>
      <c r="BF82" s="36"/>
      <c r="BG82" s="36"/>
      <c r="BH82" s="36"/>
      <c r="BI82" s="36"/>
      <c r="BJ82" s="36"/>
      <c r="BK82" s="36"/>
      <c r="BL82" s="36"/>
      <c r="BM82" s="36"/>
      <c r="BN82" s="36"/>
      <c r="BO82" s="36"/>
      <c r="BP82" s="36"/>
      <c r="BQ82" s="36"/>
      <c r="BR82" s="36"/>
      <c r="BS82" s="36"/>
      <c r="BT82" s="36"/>
      <c r="BU82" s="36"/>
      <c r="BV82" s="36"/>
      <c r="BW82" s="36"/>
      <c r="BX82" s="36"/>
      <c r="BY82" s="36"/>
      <c r="BZ82" s="36"/>
      <c r="CA82" s="36"/>
      <c r="CB82" s="36"/>
      <c r="CC82" s="36"/>
      <c r="CD82" s="36"/>
      <c r="CE82" s="36"/>
      <c r="CF82" s="36"/>
      <c r="CG82" s="36"/>
      <c r="CH82" s="36"/>
      <c r="CI82" s="36"/>
      <c r="CJ82" s="36"/>
      <c r="CK82" s="36"/>
      <c r="CL82" s="36"/>
      <c r="CM82" s="36"/>
      <c r="CN82" s="36"/>
      <c r="CO82" s="36"/>
      <c r="CP82" s="36"/>
      <c r="CQ82" s="36"/>
      <c r="CR82" s="36"/>
      <c r="CS82" s="36"/>
      <c r="CT82" s="36"/>
      <c r="CU82" s="36"/>
      <c r="CV82" s="36"/>
      <c r="CW82" s="36"/>
      <c r="CX82" s="36"/>
      <c r="CY82" s="36"/>
      <c r="CZ82" s="36"/>
      <c r="DA82" s="36"/>
      <c r="DB82" s="36"/>
      <c r="DC82" s="36"/>
      <c r="DD82" s="36"/>
      <c r="DE82" s="36"/>
      <c r="DF82" s="36"/>
      <c r="DG82" s="36"/>
      <c r="DH82" s="36"/>
      <c r="DI82" s="36"/>
      <c r="DJ82" s="36"/>
      <c r="DK82" s="36"/>
      <c r="DL82" s="36"/>
      <c r="DM82" s="36"/>
      <c r="DN82" s="36"/>
      <c r="DO82" s="36"/>
      <c r="DP82" s="36"/>
      <c r="DQ82" s="36"/>
      <c r="DR82" s="36"/>
      <c r="DS82" s="36"/>
      <c r="DT82" s="36"/>
      <c r="DU82" s="36"/>
      <c r="DV82" s="36"/>
      <c r="DW82" s="36"/>
      <c r="DX82" s="36"/>
      <c r="DY82" s="36"/>
      <c r="DZ82" s="36"/>
      <c r="EA82" s="36"/>
      <c r="EB82" s="36"/>
      <c r="EC82" s="36"/>
      <c r="ED82" s="36"/>
      <c r="EE82" s="36"/>
      <c r="EF82" s="36"/>
      <c r="EG82" s="36"/>
      <c r="EH82" s="36"/>
      <c r="EI82" s="36"/>
      <c r="EJ82" s="36"/>
      <c r="EK82" s="36"/>
      <c r="EL82" s="36"/>
      <c r="EM82" s="36"/>
      <c r="EN82" s="36"/>
      <c r="EO82" s="36"/>
      <c r="EP82" s="36"/>
      <c r="EQ82" s="36"/>
      <c r="ER82" s="36"/>
    </row>
    <row r="83" spans="1:148" ht="49.5" customHeight="1">
      <c r="A83" s="36"/>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c r="AC83" s="36"/>
      <c r="AD83" s="36"/>
      <c r="AE83" s="36"/>
      <c r="AF83" s="36"/>
      <c r="AG83" s="36"/>
      <c r="AH83" s="36"/>
      <c r="AI83" s="36"/>
      <c r="AJ83" s="36"/>
      <c r="AK83" s="36"/>
      <c r="AL83" s="36"/>
      <c r="AM83" s="36"/>
      <c r="AN83" s="36"/>
      <c r="AO83" s="36"/>
      <c r="AP83" s="36"/>
      <c r="AQ83" s="36"/>
      <c r="AR83" s="36"/>
      <c r="AS83" s="36"/>
      <c r="AT83" s="36"/>
      <c r="AU83" s="36"/>
      <c r="AV83" s="36"/>
      <c r="AW83" s="36"/>
      <c r="AX83" s="36"/>
      <c r="AY83" s="36"/>
      <c r="AZ83" s="36"/>
      <c r="BA83" s="36"/>
      <c r="BB83" s="36"/>
      <c r="BC83" s="36"/>
      <c r="BD83" s="36"/>
      <c r="BE83" s="36"/>
      <c r="BF83" s="36"/>
      <c r="BG83" s="36"/>
      <c r="BH83" s="36"/>
      <c r="BI83" s="36"/>
      <c r="BJ83" s="36"/>
      <c r="BK83" s="36"/>
      <c r="BL83" s="36"/>
      <c r="BM83" s="36"/>
      <c r="BN83" s="36"/>
      <c r="BO83" s="36"/>
      <c r="BP83" s="36"/>
      <c r="BQ83" s="36"/>
      <c r="BR83" s="36"/>
      <c r="BS83" s="36"/>
      <c r="BT83" s="36"/>
      <c r="BU83" s="36"/>
      <c r="BV83" s="36"/>
      <c r="BW83" s="36"/>
      <c r="BX83" s="36"/>
      <c r="BY83" s="36"/>
      <c r="BZ83" s="36"/>
      <c r="CA83" s="36"/>
      <c r="CB83" s="36"/>
      <c r="CC83" s="36"/>
      <c r="CD83" s="36"/>
      <c r="CE83" s="36"/>
      <c r="CF83" s="36"/>
      <c r="CG83" s="36"/>
      <c r="CH83" s="36"/>
      <c r="CI83" s="36"/>
      <c r="CJ83" s="36"/>
      <c r="CK83" s="36"/>
      <c r="CL83" s="36"/>
      <c r="CM83" s="36"/>
      <c r="CN83" s="36"/>
      <c r="CO83" s="36"/>
      <c r="CP83" s="36"/>
      <c r="CQ83" s="36"/>
      <c r="CR83" s="36"/>
      <c r="CS83" s="36"/>
      <c r="CT83" s="36"/>
      <c r="CU83" s="36"/>
      <c r="CV83" s="36"/>
      <c r="CW83" s="36"/>
      <c r="CX83" s="36"/>
      <c r="CY83" s="36"/>
      <c r="CZ83" s="36"/>
      <c r="DA83" s="36"/>
      <c r="DB83" s="36"/>
      <c r="DC83" s="36"/>
      <c r="DD83" s="36"/>
      <c r="DE83" s="36"/>
      <c r="DF83" s="36"/>
      <c r="DG83" s="36"/>
      <c r="DH83" s="36"/>
      <c r="DI83" s="36"/>
      <c r="DJ83" s="36"/>
      <c r="DK83" s="36"/>
      <c r="DL83" s="36"/>
      <c r="DM83" s="36"/>
      <c r="DN83" s="36"/>
      <c r="DO83" s="36"/>
      <c r="DP83" s="36"/>
      <c r="DQ83" s="36"/>
      <c r="DR83" s="36"/>
      <c r="DS83" s="36"/>
      <c r="DT83" s="36"/>
      <c r="DU83" s="36"/>
      <c r="DV83" s="36"/>
      <c r="DW83" s="36"/>
      <c r="DX83" s="36"/>
      <c r="DY83" s="36"/>
      <c r="DZ83" s="36"/>
      <c r="EA83" s="36"/>
      <c r="EB83" s="36"/>
      <c r="EC83" s="36"/>
      <c r="ED83" s="36"/>
      <c r="EE83" s="36"/>
      <c r="EF83" s="36"/>
      <c r="EG83" s="36"/>
      <c r="EH83" s="36"/>
      <c r="EI83" s="36"/>
      <c r="EJ83" s="36"/>
      <c r="EK83" s="36"/>
      <c r="EL83" s="36"/>
      <c r="EM83" s="36"/>
      <c r="EN83" s="36"/>
      <c r="EO83" s="36"/>
      <c r="EP83" s="36"/>
      <c r="EQ83" s="36"/>
      <c r="ER83" s="36"/>
    </row>
    <row r="84" spans="1:148" ht="49.5" customHeight="1">
      <c r="A84" s="36"/>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c r="AC84" s="36"/>
      <c r="AD84" s="36"/>
      <c r="AE84" s="36"/>
      <c r="AF84" s="36"/>
      <c r="AG84" s="36"/>
      <c r="AH84" s="36"/>
      <c r="AI84" s="36"/>
      <c r="AJ84" s="36"/>
      <c r="AK84" s="36"/>
      <c r="AL84" s="36"/>
      <c r="AM84" s="36"/>
      <c r="AN84" s="36"/>
      <c r="AO84" s="36"/>
      <c r="AP84" s="36"/>
      <c r="AQ84" s="36"/>
      <c r="AR84" s="36"/>
      <c r="AS84" s="36"/>
      <c r="AT84" s="36"/>
      <c r="AU84" s="36"/>
      <c r="AV84" s="36"/>
      <c r="AW84" s="36"/>
      <c r="AX84" s="36"/>
      <c r="AY84" s="36"/>
      <c r="AZ84" s="36"/>
      <c r="BA84" s="36"/>
      <c r="BB84" s="36"/>
      <c r="BC84" s="36"/>
      <c r="BD84" s="36"/>
      <c r="BE84" s="36"/>
      <c r="BF84" s="36"/>
      <c r="BG84" s="36"/>
      <c r="BH84" s="36"/>
      <c r="BI84" s="36"/>
      <c r="BJ84" s="36"/>
      <c r="BK84" s="36"/>
      <c r="BL84" s="36"/>
      <c r="BM84" s="36"/>
      <c r="BN84" s="36"/>
      <c r="BO84" s="36"/>
      <c r="BP84" s="36"/>
      <c r="BQ84" s="36"/>
      <c r="BR84" s="36"/>
      <c r="BS84" s="36"/>
      <c r="BT84" s="36"/>
      <c r="BU84" s="36"/>
      <c r="BV84" s="36"/>
      <c r="BW84" s="36"/>
      <c r="BX84" s="36"/>
      <c r="BY84" s="36"/>
      <c r="BZ84" s="36"/>
      <c r="CA84" s="36"/>
      <c r="CB84" s="36"/>
      <c r="CC84" s="36"/>
      <c r="CD84" s="36"/>
      <c r="CE84" s="36"/>
      <c r="CF84" s="36"/>
      <c r="CG84" s="36"/>
      <c r="CH84" s="36"/>
      <c r="CI84" s="36"/>
      <c r="CJ84" s="36"/>
      <c r="CK84" s="36"/>
      <c r="CL84" s="36"/>
      <c r="CM84" s="36"/>
      <c r="CN84" s="36"/>
      <c r="CO84" s="36"/>
      <c r="CP84" s="36"/>
      <c r="CQ84" s="36"/>
      <c r="CR84" s="36"/>
      <c r="CS84" s="36"/>
      <c r="CT84" s="36"/>
      <c r="CU84" s="36"/>
      <c r="CV84" s="36"/>
      <c r="CW84" s="36"/>
      <c r="CX84" s="36"/>
      <c r="CY84" s="36"/>
      <c r="CZ84" s="36"/>
      <c r="DA84" s="36"/>
      <c r="DB84" s="36"/>
      <c r="DC84" s="36"/>
      <c r="DD84" s="36"/>
      <c r="DE84" s="36"/>
      <c r="DF84" s="36"/>
      <c r="DG84" s="36"/>
      <c r="DH84" s="36"/>
      <c r="DI84" s="36"/>
      <c r="DJ84" s="36"/>
      <c r="DK84" s="36"/>
      <c r="DL84" s="36"/>
      <c r="DM84" s="36"/>
      <c r="DN84" s="36"/>
      <c r="DO84" s="36"/>
      <c r="DP84" s="36"/>
      <c r="DQ84" s="36"/>
      <c r="DR84" s="36"/>
      <c r="DS84" s="36"/>
      <c r="DT84" s="36"/>
      <c r="DU84" s="36"/>
      <c r="DV84" s="36"/>
      <c r="DW84" s="36"/>
      <c r="DX84" s="36"/>
      <c r="DY84" s="36"/>
      <c r="DZ84" s="36"/>
      <c r="EA84" s="36"/>
      <c r="EB84" s="36"/>
      <c r="EC84" s="36"/>
      <c r="ED84" s="36"/>
      <c r="EE84" s="36"/>
      <c r="EF84" s="36"/>
      <c r="EG84" s="36"/>
      <c r="EH84" s="36"/>
      <c r="EI84" s="36"/>
      <c r="EJ84" s="36"/>
      <c r="EK84" s="36"/>
      <c r="EL84" s="36"/>
      <c r="EM84" s="36"/>
      <c r="EN84" s="36"/>
      <c r="EO84" s="36"/>
      <c r="EP84" s="36"/>
      <c r="EQ84" s="36"/>
      <c r="ER84" s="36"/>
    </row>
    <row r="85" spans="1:148" ht="49.5" customHeight="1">
      <c r="A85" s="36"/>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36"/>
      <c r="AQ85" s="36"/>
      <c r="AR85" s="36"/>
      <c r="AS85" s="36"/>
      <c r="AT85" s="36"/>
      <c r="AU85" s="36"/>
      <c r="AV85" s="36"/>
      <c r="AW85" s="36"/>
      <c r="AX85" s="36"/>
      <c r="AY85" s="36"/>
      <c r="AZ85" s="36"/>
      <c r="BA85" s="36"/>
      <c r="BB85" s="36"/>
      <c r="BC85" s="36"/>
      <c r="BD85" s="36"/>
      <c r="BE85" s="36"/>
      <c r="BF85" s="36"/>
      <c r="BG85" s="36"/>
      <c r="BH85" s="36"/>
      <c r="BI85" s="36"/>
      <c r="BJ85" s="36"/>
      <c r="BK85" s="36"/>
      <c r="BL85" s="36"/>
      <c r="BM85" s="36"/>
      <c r="BN85" s="36"/>
      <c r="BO85" s="36"/>
      <c r="BP85" s="36"/>
      <c r="BQ85" s="36"/>
      <c r="BR85" s="36"/>
      <c r="BS85" s="36"/>
      <c r="BT85" s="36"/>
      <c r="BU85" s="36"/>
      <c r="BV85" s="36"/>
      <c r="BW85" s="36"/>
      <c r="BX85" s="36"/>
      <c r="BY85" s="36"/>
      <c r="BZ85" s="36"/>
      <c r="CA85" s="36"/>
      <c r="CB85" s="36"/>
      <c r="CC85" s="36"/>
      <c r="CD85" s="36"/>
      <c r="CE85" s="36"/>
      <c r="CF85" s="36"/>
      <c r="CG85" s="36"/>
      <c r="CH85" s="36"/>
      <c r="CI85" s="36"/>
      <c r="CJ85" s="36"/>
      <c r="CK85" s="36"/>
      <c r="CL85" s="36"/>
      <c r="CM85" s="36"/>
      <c r="CN85" s="36"/>
      <c r="CO85" s="36"/>
      <c r="CP85" s="36"/>
      <c r="CQ85" s="36"/>
      <c r="CR85" s="36"/>
      <c r="CS85" s="36"/>
      <c r="CT85" s="36"/>
      <c r="CU85" s="36"/>
      <c r="CV85" s="36"/>
      <c r="CW85" s="36"/>
      <c r="CX85" s="36"/>
      <c r="CY85" s="36"/>
      <c r="CZ85" s="36"/>
      <c r="DA85" s="36"/>
      <c r="DB85" s="36"/>
      <c r="DC85" s="36"/>
      <c r="DD85" s="36"/>
      <c r="DE85" s="36"/>
      <c r="DF85" s="36"/>
      <c r="DG85" s="36"/>
      <c r="DH85" s="36"/>
      <c r="DI85" s="36"/>
      <c r="DJ85" s="36"/>
      <c r="DK85" s="36"/>
      <c r="DL85" s="36"/>
      <c r="DM85" s="36"/>
      <c r="DN85" s="36"/>
      <c r="DO85" s="36"/>
      <c r="DP85" s="36"/>
      <c r="DQ85" s="36"/>
      <c r="DR85" s="36"/>
      <c r="DS85" s="36"/>
      <c r="DT85" s="36"/>
      <c r="DU85" s="36"/>
      <c r="DV85" s="36"/>
      <c r="DW85" s="36"/>
      <c r="DX85" s="36"/>
      <c r="DY85" s="36"/>
      <c r="DZ85" s="36"/>
      <c r="EA85" s="36"/>
      <c r="EB85" s="36"/>
      <c r="EC85" s="36"/>
      <c r="ED85" s="36"/>
      <c r="EE85" s="36"/>
      <c r="EF85" s="36"/>
      <c r="EG85" s="36"/>
      <c r="EH85" s="36"/>
      <c r="EI85" s="36"/>
      <c r="EJ85" s="36"/>
      <c r="EK85" s="36"/>
      <c r="EL85" s="36"/>
      <c r="EM85" s="36"/>
      <c r="EN85" s="36"/>
      <c r="EO85" s="36"/>
      <c r="EP85" s="36"/>
      <c r="EQ85" s="36"/>
      <c r="ER85" s="36"/>
    </row>
    <row r="86" spans="1:148" ht="49.5" customHeight="1">
      <c r="A86" s="36"/>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36"/>
      <c r="AQ86" s="36"/>
      <c r="AR86" s="36"/>
      <c r="AS86" s="36"/>
      <c r="AT86" s="36"/>
      <c r="AU86" s="36"/>
      <c r="AV86" s="36"/>
      <c r="AW86" s="36"/>
      <c r="AX86" s="36"/>
      <c r="AY86" s="36"/>
      <c r="AZ86" s="36"/>
      <c r="BA86" s="36"/>
      <c r="BB86" s="36"/>
      <c r="BC86" s="36"/>
      <c r="BD86" s="36"/>
      <c r="BE86" s="36"/>
      <c r="BF86" s="36"/>
      <c r="BG86" s="36"/>
      <c r="BH86" s="36"/>
      <c r="BI86" s="36"/>
      <c r="BJ86" s="36"/>
      <c r="BK86" s="36"/>
      <c r="BL86" s="36"/>
      <c r="BM86" s="36"/>
      <c r="BN86" s="36"/>
      <c r="BO86" s="36"/>
      <c r="BP86" s="36"/>
      <c r="BQ86" s="36"/>
      <c r="BR86" s="36"/>
      <c r="BS86" s="36"/>
      <c r="BT86" s="36"/>
      <c r="BU86" s="36"/>
      <c r="BV86" s="36"/>
      <c r="BW86" s="36"/>
      <c r="BX86" s="36"/>
      <c r="BY86" s="36"/>
      <c r="BZ86" s="36"/>
      <c r="CA86" s="36"/>
      <c r="CB86" s="36"/>
      <c r="CC86" s="36"/>
      <c r="CD86" s="36"/>
      <c r="CE86" s="36"/>
      <c r="CF86" s="36"/>
      <c r="CG86" s="36"/>
      <c r="CH86" s="36"/>
      <c r="CI86" s="36"/>
      <c r="CJ86" s="36"/>
      <c r="CK86" s="36"/>
      <c r="CL86" s="36"/>
      <c r="CM86" s="36"/>
      <c r="CN86" s="36"/>
      <c r="CO86" s="36"/>
      <c r="CP86" s="36"/>
      <c r="CQ86" s="36"/>
      <c r="CR86" s="36"/>
      <c r="CS86" s="36"/>
      <c r="CT86" s="36"/>
      <c r="CU86" s="36"/>
      <c r="CV86" s="36"/>
      <c r="CW86" s="36"/>
      <c r="CX86" s="36"/>
      <c r="CY86" s="36"/>
      <c r="CZ86" s="36"/>
      <c r="DA86" s="36"/>
      <c r="DB86" s="36"/>
      <c r="DC86" s="36"/>
      <c r="DD86" s="36"/>
      <c r="DE86" s="36"/>
      <c r="DF86" s="36"/>
      <c r="DG86" s="36"/>
      <c r="DH86" s="36"/>
      <c r="DI86" s="36"/>
      <c r="DJ86" s="36"/>
      <c r="DK86" s="36"/>
      <c r="DL86" s="36"/>
      <c r="DM86" s="36"/>
      <c r="DN86" s="36"/>
      <c r="DO86" s="36"/>
      <c r="DP86" s="36"/>
      <c r="DQ86" s="36"/>
      <c r="DR86" s="36"/>
      <c r="DS86" s="36"/>
      <c r="DT86" s="36"/>
      <c r="DU86" s="36"/>
      <c r="DV86" s="36"/>
      <c r="DW86" s="36"/>
      <c r="DX86" s="36"/>
      <c r="DY86" s="36"/>
      <c r="DZ86" s="36"/>
      <c r="EA86" s="36"/>
      <c r="EB86" s="36"/>
      <c r="EC86" s="36"/>
      <c r="ED86" s="36"/>
      <c r="EE86" s="36"/>
      <c r="EF86" s="36"/>
      <c r="EG86" s="36"/>
      <c r="EH86" s="36"/>
      <c r="EI86" s="36"/>
      <c r="EJ86" s="36"/>
      <c r="EK86" s="36"/>
      <c r="EL86" s="36"/>
      <c r="EM86" s="36"/>
      <c r="EN86" s="36"/>
      <c r="EO86" s="36"/>
      <c r="EP86" s="36"/>
      <c r="EQ86" s="36"/>
      <c r="ER86" s="36"/>
    </row>
    <row r="87" spans="1:148" ht="49.5" customHeight="1">
      <c r="A87" s="36"/>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c r="AC87" s="36"/>
      <c r="AD87" s="36"/>
      <c r="AE87" s="36"/>
      <c r="AF87" s="36"/>
      <c r="AG87" s="36"/>
      <c r="AH87" s="36"/>
      <c r="AI87" s="36"/>
      <c r="AJ87" s="36"/>
      <c r="AK87" s="36"/>
      <c r="AL87" s="36"/>
      <c r="AM87" s="36"/>
      <c r="AN87" s="36"/>
      <c r="AO87" s="36"/>
      <c r="AP87" s="36"/>
      <c r="AQ87" s="36"/>
      <c r="AR87" s="36"/>
      <c r="AS87" s="36"/>
      <c r="AT87" s="36"/>
      <c r="AU87" s="36"/>
      <c r="AV87" s="36"/>
      <c r="AW87" s="36"/>
      <c r="AX87" s="36"/>
      <c r="AY87" s="36"/>
      <c r="AZ87" s="36"/>
      <c r="BA87" s="36"/>
      <c r="BB87" s="36"/>
      <c r="BC87" s="36"/>
      <c r="BD87" s="36"/>
      <c r="BE87" s="36"/>
      <c r="BF87" s="36"/>
      <c r="BG87" s="36"/>
      <c r="BH87" s="36"/>
      <c r="BI87" s="36"/>
      <c r="BJ87" s="36"/>
      <c r="BK87" s="36"/>
      <c r="BL87" s="36"/>
      <c r="BM87" s="36"/>
      <c r="BN87" s="36"/>
      <c r="BO87" s="36"/>
      <c r="BP87" s="36"/>
      <c r="BQ87" s="36"/>
      <c r="BR87" s="36"/>
      <c r="BS87" s="36"/>
      <c r="BT87" s="36"/>
      <c r="BU87" s="36"/>
      <c r="BV87" s="36"/>
      <c r="BW87" s="36"/>
      <c r="BX87" s="36"/>
      <c r="BY87" s="36"/>
      <c r="BZ87" s="36"/>
      <c r="CA87" s="36"/>
      <c r="CB87" s="36"/>
      <c r="CC87" s="36"/>
      <c r="CD87" s="36"/>
      <c r="CE87" s="36"/>
      <c r="CF87" s="36"/>
      <c r="CG87" s="36"/>
      <c r="CH87" s="36"/>
      <c r="CI87" s="36"/>
      <c r="CJ87" s="36"/>
      <c r="CK87" s="36"/>
      <c r="CL87" s="36"/>
      <c r="CM87" s="36"/>
      <c r="CN87" s="36"/>
      <c r="CO87" s="36"/>
      <c r="CP87" s="36"/>
      <c r="CQ87" s="36"/>
      <c r="CR87" s="36"/>
      <c r="CS87" s="36"/>
      <c r="CT87" s="36"/>
      <c r="CU87" s="36"/>
      <c r="CV87" s="36"/>
      <c r="CW87" s="36"/>
      <c r="CX87" s="36"/>
      <c r="CY87" s="36"/>
      <c r="CZ87" s="36"/>
      <c r="DA87" s="36"/>
      <c r="DB87" s="36"/>
      <c r="DC87" s="36"/>
      <c r="DD87" s="36"/>
      <c r="DE87" s="36"/>
      <c r="DF87" s="36"/>
      <c r="DG87" s="36"/>
      <c r="DH87" s="36"/>
      <c r="DI87" s="36"/>
      <c r="DJ87" s="36"/>
      <c r="DK87" s="36"/>
      <c r="DL87" s="36"/>
      <c r="DM87" s="36"/>
      <c r="DN87" s="36"/>
      <c r="DO87" s="36"/>
      <c r="DP87" s="36"/>
      <c r="DQ87" s="36"/>
      <c r="DR87" s="36"/>
      <c r="DS87" s="36"/>
      <c r="DT87" s="36"/>
      <c r="DU87" s="36"/>
      <c r="DV87" s="36"/>
      <c r="DW87" s="36"/>
      <c r="DX87" s="36"/>
      <c r="DY87" s="36"/>
      <c r="DZ87" s="36"/>
      <c r="EA87" s="36"/>
      <c r="EB87" s="36"/>
      <c r="EC87" s="36"/>
      <c r="ED87" s="36"/>
      <c r="EE87" s="36"/>
      <c r="EF87" s="36"/>
      <c r="EG87" s="36"/>
      <c r="EH87" s="36"/>
      <c r="EI87" s="36"/>
      <c r="EJ87" s="36"/>
      <c r="EK87" s="36"/>
      <c r="EL87" s="36"/>
      <c r="EM87" s="36"/>
      <c r="EN87" s="36"/>
      <c r="EO87" s="36"/>
      <c r="EP87" s="36"/>
      <c r="EQ87" s="36"/>
      <c r="ER87" s="36"/>
    </row>
    <row r="88" spans="1:148" ht="49.5" customHeight="1">
      <c r="A88" s="36"/>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c r="AC88" s="36"/>
      <c r="AD88" s="36"/>
      <c r="AE88" s="36"/>
      <c r="AF88" s="36"/>
      <c r="AG88" s="36"/>
      <c r="AH88" s="36"/>
      <c r="AI88" s="36"/>
      <c r="AJ88" s="36"/>
      <c r="AK88" s="36"/>
      <c r="AL88" s="36"/>
      <c r="AM88" s="36"/>
      <c r="AN88" s="36"/>
      <c r="AO88" s="36"/>
      <c r="AP88" s="36"/>
      <c r="AQ88" s="36"/>
      <c r="AR88" s="36"/>
      <c r="AS88" s="36"/>
      <c r="AT88" s="36"/>
      <c r="AU88" s="36"/>
      <c r="AV88" s="36"/>
      <c r="AW88" s="36"/>
      <c r="AX88" s="36"/>
      <c r="AY88" s="36"/>
      <c r="AZ88" s="36"/>
      <c r="BA88" s="36"/>
      <c r="BB88" s="36"/>
      <c r="BC88" s="36"/>
      <c r="BD88" s="36"/>
      <c r="BE88" s="36"/>
      <c r="BF88" s="36"/>
      <c r="BG88" s="36"/>
      <c r="BH88" s="36"/>
      <c r="BI88" s="36"/>
      <c r="BJ88" s="36"/>
      <c r="BK88" s="36"/>
      <c r="BL88" s="36"/>
      <c r="BM88" s="36"/>
      <c r="BN88" s="36"/>
      <c r="BO88" s="36"/>
      <c r="BP88" s="36"/>
      <c r="BQ88" s="36"/>
      <c r="BR88" s="36"/>
      <c r="BS88" s="36"/>
      <c r="BT88" s="36"/>
      <c r="BU88" s="36"/>
      <c r="BV88" s="36"/>
      <c r="BW88" s="36"/>
      <c r="BX88" s="36"/>
      <c r="BY88" s="36"/>
      <c r="BZ88" s="36"/>
      <c r="CA88" s="36"/>
      <c r="CB88" s="36"/>
      <c r="CC88" s="36"/>
      <c r="CD88" s="36"/>
      <c r="CE88" s="36"/>
      <c r="CF88" s="36"/>
      <c r="CG88" s="36"/>
      <c r="CH88" s="36"/>
      <c r="CI88" s="36"/>
      <c r="CJ88" s="36"/>
      <c r="CK88" s="36"/>
      <c r="CL88" s="36"/>
      <c r="CM88" s="36"/>
      <c r="CN88" s="36"/>
      <c r="CO88" s="36"/>
      <c r="CP88" s="36"/>
      <c r="CQ88" s="36"/>
      <c r="CR88" s="36"/>
      <c r="CS88" s="36"/>
      <c r="CT88" s="36"/>
      <c r="CU88" s="36"/>
      <c r="CV88" s="36"/>
      <c r="CW88" s="36"/>
      <c r="CX88" s="36"/>
      <c r="CY88" s="36"/>
      <c r="CZ88" s="36"/>
      <c r="DA88" s="36"/>
      <c r="DB88" s="36"/>
      <c r="DC88" s="36"/>
      <c r="DD88" s="36"/>
      <c r="DE88" s="36"/>
      <c r="DF88" s="36"/>
      <c r="DG88" s="36"/>
      <c r="DH88" s="36"/>
      <c r="DI88" s="36"/>
      <c r="DJ88" s="36"/>
      <c r="DK88" s="36"/>
      <c r="DL88" s="36"/>
      <c r="DM88" s="36"/>
      <c r="DN88" s="36"/>
      <c r="DO88" s="36"/>
      <c r="DP88" s="36"/>
      <c r="DQ88" s="36"/>
      <c r="DR88" s="36"/>
      <c r="DS88" s="36"/>
      <c r="DT88" s="36"/>
      <c r="DU88" s="36"/>
      <c r="DV88" s="36"/>
      <c r="DW88" s="36"/>
      <c r="DX88" s="36"/>
      <c r="DY88" s="36"/>
      <c r="DZ88" s="36"/>
      <c r="EA88" s="36"/>
      <c r="EB88" s="36"/>
      <c r="EC88" s="36"/>
      <c r="ED88" s="36"/>
      <c r="EE88" s="36"/>
      <c r="EF88" s="36"/>
      <c r="EG88" s="36"/>
      <c r="EH88" s="36"/>
      <c r="EI88" s="36"/>
      <c r="EJ88" s="36"/>
      <c r="EK88" s="36"/>
      <c r="EL88" s="36"/>
      <c r="EM88" s="36"/>
      <c r="EN88" s="36"/>
      <c r="EO88" s="36"/>
      <c r="EP88" s="36"/>
      <c r="EQ88" s="36"/>
      <c r="ER88" s="36"/>
    </row>
    <row r="89" spans="1:148" ht="49.5" customHeight="1">
      <c r="A89" s="36"/>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c r="AC89" s="36"/>
      <c r="AD89" s="36"/>
      <c r="AE89" s="36"/>
      <c r="AF89" s="36"/>
      <c r="AG89" s="36"/>
      <c r="AH89" s="36"/>
      <c r="AI89" s="36"/>
      <c r="AJ89" s="36"/>
      <c r="AK89" s="36"/>
      <c r="AL89" s="36"/>
      <c r="AM89" s="36"/>
      <c r="AN89" s="36"/>
      <c r="AO89" s="36"/>
      <c r="AP89" s="36"/>
      <c r="AQ89" s="36"/>
      <c r="AR89" s="36"/>
      <c r="AS89" s="36"/>
      <c r="AT89" s="36"/>
      <c r="AU89" s="36"/>
      <c r="AV89" s="36"/>
      <c r="AW89" s="36"/>
      <c r="AX89" s="36"/>
      <c r="AY89" s="36"/>
      <c r="AZ89" s="36"/>
      <c r="BA89" s="36"/>
      <c r="BB89" s="36"/>
      <c r="BC89" s="36"/>
      <c r="BD89" s="36"/>
      <c r="BE89" s="36"/>
      <c r="BF89" s="36"/>
      <c r="BG89" s="36"/>
      <c r="BH89" s="36"/>
      <c r="BI89" s="36"/>
      <c r="BJ89" s="36"/>
      <c r="BK89" s="36"/>
      <c r="BL89" s="36"/>
      <c r="BM89" s="36"/>
      <c r="BN89" s="36"/>
      <c r="BO89" s="36"/>
      <c r="BP89" s="36"/>
      <c r="BQ89" s="36"/>
      <c r="BR89" s="36"/>
      <c r="BS89" s="36"/>
      <c r="BT89" s="36"/>
      <c r="BU89" s="36"/>
      <c r="BV89" s="36"/>
      <c r="BW89" s="36"/>
      <c r="BX89" s="36"/>
      <c r="BY89" s="36"/>
      <c r="BZ89" s="36"/>
      <c r="CA89" s="36"/>
      <c r="CB89" s="36"/>
      <c r="CC89" s="36"/>
      <c r="CD89" s="36"/>
      <c r="CE89" s="36"/>
      <c r="CF89" s="36"/>
      <c r="CG89" s="36"/>
      <c r="CH89" s="36"/>
      <c r="CI89" s="36"/>
      <c r="CJ89" s="36"/>
      <c r="CK89" s="36"/>
      <c r="CL89" s="36"/>
      <c r="CM89" s="36"/>
      <c r="CN89" s="36"/>
      <c r="CO89" s="36"/>
      <c r="CP89" s="36"/>
      <c r="CQ89" s="36"/>
      <c r="CR89" s="36"/>
      <c r="CS89" s="36"/>
      <c r="CT89" s="36"/>
      <c r="CU89" s="36"/>
      <c r="CV89" s="36"/>
      <c r="CW89" s="36"/>
      <c r="CX89" s="36"/>
      <c r="CY89" s="36"/>
      <c r="CZ89" s="36"/>
      <c r="DA89" s="36"/>
      <c r="DB89" s="36"/>
      <c r="DC89" s="36"/>
      <c r="DD89" s="36"/>
      <c r="DE89" s="36"/>
      <c r="DF89" s="36"/>
      <c r="DG89" s="36"/>
      <c r="DH89" s="36"/>
      <c r="DI89" s="36"/>
      <c r="DJ89" s="36"/>
      <c r="DK89" s="36"/>
      <c r="DL89" s="36"/>
      <c r="DM89" s="36"/>
      <c r="DN89" s="36"/>
      <c r="DO89" s="36"/>
      <c r="DP89" s="36"/>
      <c r="DQ89" s="36"/>
      <c r="DR89" s="36"/>
      <c r="DS89" s="36"/>
      <c r="DT89" s="36"/>
      <c r="DU89" s="36"/>
      <c r="DV89" s="36"/>
      <c r="DW89" s="36"/>
      <c r="DX89" s="36"/>
      <c r="DY89" s="36"/>
      <c r="DZ89" s="36"/>
      <c r="EA89" s="36"/>
      <c r="EB89" s="36"/>
      <c r="EC89" s="36"/>
      <c r="ED89" s="36"/>
      <c r="EE89" s="36"/>
      <c r="EF89" s="36"/>
      <c r="EG89" s="36"/>
      <c r="EH89" s="36"/>
      <c r="EI89" s="36"/>
      <c r="EJ89" s="36"/>
      <c r="EK89" s="36"/>
      <c r="EL89" s="36"/>
      <c r="EM89" s="36"/>
      <c r="EN89" s="36"/>
      <c r="EO89" s="36"/>
      <c r="EP89" s="36"/>
      <c r="EQ89" s="36"/>
      <c r="ER89" s="36"/>
    </row>
    <row r="90" spans="1:148" ht="49.5" customHeight="1">
      <c r="A90" s="36"/>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c r="AC90" s="36"/>
      <c r="AD90" s="36"/>
      <c r="AE90" s="36"/>
      <c r="AF90" s="36"/>
      <c r="AG90" s="36"/>
      <c r="AH90" s="36"/>
      <c r="AI90" s="36"/>
      <c r="AJ90" s="36"/>
      <c r="AK90" s="36"/>
      <c r="AL90" s="36"/>
      <c r="AM90" s="36"/>
      <c r="AN90" s="36"/>
      <c r="AO90" s="36"/>
      <c r="AP90" s="36"/>
      <c r="AQ90" s="36"/>
      <c r="AR90" s="36"/>
      <c r="AS90" s="36"/>
      <c r="AT90" s="36"/>
      <c r="AU90" s="36"/>
      <c r="AV90" s="36"/>
      <c r="AW90" s="36"/>
      <c r="AX90" s="36"/>
      <c r="AY90" s="36"/>
      <c r="AZ90" s="36"/>
      <c r="BA90" s="36"/>
      <c r="BB90" s="36"/>
      <c r="BC90" s="36"/>
      <c r="BD90" s="36"/>
      <c r="BE90" s="36"/>
      <c r="BF90" s="36"/>
      <c r="BG90" s="36"/>
      <c r="BH90" s="36"/>
      <c r="BI90" s="36"/>
      <c r="BJ90" s="36"/>
      <c r="BK90" s="36"/>
      <c r="BL90" s="36"/>
      <c r="BM90" s="36"/>
      <c r="BN90" s="36"/>
      <c r="BO90" s="36"/>
      <c r="BP90" s="36"/>
      <c r="BQ90" s="36"/>
      <c r="BR90" s="36"/>
      <c r="BS90" s="36"/>
      <c r="BT90" s="36"/>
      <c r="BU90" s="36"/>
      <c r="BV90" s="36"/>
      <c r="BW90" s="36"/>
      <c r="BX90" s="36"/>
      <c r="BY90" s="36"/>
      <c r="BZ90" s="36"/>
      <c r="CA90" s="36"/>
      <c r="CB90" s="36"/>
      <c r="CC90" s="36"/>
      <c r="CD90" s="36"/>
      <c r="CE90" s="36"/>
      <c r="CF90" s="36"/>
      <c r="CG90" s="36"/>
      <c r="CH90" s="36"/>
      <c r="CI90" s="36"/>
      <c r="CJ90" s="36"/>
      <c r="CK90" s="36"/>
      <c r="CL90" s="36"/>
      <c r="CM90" s="36"/>
      <c r="CN90" s="36"/>
      <c r="CO90" s="36"/>
      <c r="CP90" s="36"/>
      <c r="CQ90" s="36"/>
      <c r="CR90" s="36"/>
      <c r="CS90" s="36"/>
      <c r="CT90" s="36"/>
      <c r="CU90" s="36"/>
      <c r="CV90" s="36"/>
      <c r="CW90" s="36"/>
      <c r="CX90" s="36"/>
      <c r="CY90" s="36"/>
      <c r="CZ90" s="36"/>
      <c r="DA90" s="36"/>
      <c r="DB90" s="36"/>
      <c r="DC90" s="36"/>
      <c r="DD90" s="36"/>
      <c r="DE90" s="36"/>
      <c r="DF90" s="36"/>
      <c r="DG90" s="36"/>
      <c r="DH90" s="36"/>
      <c r="DI90" s="36"/>
      <c r="DJ90" s="36"/>
      <c r="DK90" s="36"/>
      <c r="DL90" s="36"/>
      <c r="DM90" s="36"/>
      <c r="DN90" s="36"/>
      <c r="DO90" s="36"/>
      <c r="DP90" s="36"/>
      <c r="DQ90" s="36"/>
      <c r="DR90" s="36"/>
      <c r="DS90" s="36"/>
      <c r="DT90" s="36"/>
      <c r="DU90" s="36"/>
      <c r="DV90" s="36"/>
      <c r="DW90" s="36"/>
      <c r="DX90" s="36"/>
      <c r="DY90" s="36"/>
      <c r="DZ90" s="36"/>
      <c r="EA90" s="36"/>
      <c r="EB90" s="36"/>
      <c r="EC90" s="36"/>
      <c r="ED90" s="36"/>
      <c r="EE90" s="36"/>
      <c r="EF90" s="36"/>
      <c r="EG90" s="36"/>
      <c r="EH90" s="36"/>
      <c r="EI90" s="36"/>
      <c r="EJ90" s="36"/>
      <c r="EK90" s="36"/>
      <c r="EL90" s="36"/>
      <c r="EM90" s="36"/>
      <c r="EN90" s="36"/>
      <c r="EO90" s="36"/>
      <c r="EP90" s="36"/>
      <c r="EQ90" s="36"/>
      <c r="ER90" s="36"/>
    </row>
    <row r="91" spans="1:148" ht="49.5" customHeight="1">
      <c r="A91" s="36"/>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36"/>
      <c r="AQ91" s="36"/>
      <c r="AR91" s="36"/>
      <c r="AS91" s="36"/>
      <c r="AT91" s="36"/>
      <c r="AU91" s="36"/>
      <c r="AV91" s="36"/>
      <c r="AW91" s="36"/>
      <c r="AX91" s="36"/>
      <c r="AY91" s="36"/>
      <c r="AZ91" s="36"/>
      <c r="BA91" s="36"/>
      <c r="BB91" s="36"/>
      <c r="BC91" s="36"/>
      <c r="BD91" s="36"/>
      <c r="BE91" s="36"/>
      <c r="BF91" s="36"/>
      <c r="BG91" s="36"/>
      <c r="BH91" s="36"/>
      <c r="BI91" s="36"/>
      <c r="BJ91" s="36"/>
      <c r="BK91" s="36"/>
      <c r="BL91" s="36"/>
      <c r="BM91" s="36"/>
      <c r="BN91" s="36"/>
      <c r="BO91" s="36"/>
      <c r="BP91" s="36"/>
      <c r="BQ91" s="36"/>
      <c r="BR91" s="36"/>
      <c r="BS91" s="36"/>
      <c r="BT91" s="36"/>
      <c r="BU91" s="36"/>
      <c r="BV91" s="36"/>
      <c r="BW91" s="36"/>
      <c r="BX91" s="36"/>
      <c r="BY91" s="36"/>
      <c r="BZ91" s="36"/>
      <c r="CA91" s="36"/>
      <c r="CB91" s="36"/>
      <c r="CC91" s="36"/>
      <c r="CD91" s="36"/>
      <c r="CE91" s="36"/>
      <c r="CF91" s="36"/>
      <c r="CG91" s="36"/>
      <c r="CH91" s="36"/>
      <c r="CI91" s="36"/>
      <c r="CJ91" s="36"/>
      <c r="CK91" s="36"/>
      <c r="CL91" s="36"/>
      <c r="CM91" s="36"/>
      <c r="CN91" s="36"/>
      <c r="CO91" s="36"/>
      <c r="CP91" s="36"/>
      <c r="CQ91" s="36"/>
      <c r="CR91" s="36"/>
      <c r="CS91" s="36"/>
      <c r="CT91" s="36"/>
      <c r="CU91" s="36"/>
      <c r="CV91" s="36"/>
      <c r="CW91" s="36"/>
      <c r="CX91" s="36"/>
      <c r="CY91" s="36"/>
      <c r="CZ91" s="36"/>
      <c r="DA91" s="36"/>
      <c r="DB91" s="36"/>
      <c r="DC91" s="36"/>
      <c r="DD91" s="36"/>
      <c r="DE91" s="36"/>
      <c r="DF91" s="36"/>
      <c r="DG91" s="36"/>
      <c r="DH91" s="36"/>
      <c r="DI91" s="36"/>
      <c r="DJ91" s="36"/>
      <c r="DK91" s="36"/>
      <c r="DL91" s="36"/>
      <c r="DM91" s="36"/>
      <c r="DN91" s="36"/>
      <c r="DO91" s="36"/>
      <c r="DP91" s="36"/>
      <c r="DQ91" s="36"/>
      <c r="DR91" s="36"/>
      <c r="DS91" s="36"/>
      <c r="DT91" s="36"/>
      <c r="DU91" s="36"/>
      <c r="DV91" s="36"/>
      <c r="DW91" s="36"/>
      <c r="DX91" s="36"/>
      <c r="DY91" s="36"/>
      <c r="DZ91" s="36"/>
      <c r="EA91" s="36"/>
      <c r="EB91" s="36"/>
      <c r="EC91" s="36"/>
      <c r="ED91" s="36"/>
      <c r="EE91" s="36"/>
      <c r="EF91" s="36"/>
      <c r="EG91" s="36"/>
      <c r="EH91" s="36"/>
      <c r="EI91" s="36"/>
      <c r="EJ91" s="36"/>
      <c r="EK91" s="36"/>
      <c r="EL91" s="36"/>
      <c r="EM91" s="36"/>
      <c r="EN91" s="36"/>
      <c r="EO91" s="36"/>
      <c r="EP91" s="36"/>
      <c r="EQ91" s="36"/>
      <c r="ER91" s="36"/>
    </row>
    <row r="92" spans="1:148" ht="49.5" customHeight="1">
      <c r="A92" s="36"/>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c r="AC92" s="36"/>
      <c r="AD92" s="36"/>
      <c r="AE92" s="36"/>
      <c r="AF92" s="36"/>
      <c r="AG92" s="36"/>
      <c r="AH92" s="36"/>
      <c r="AI92" s="36"/>
      <c r="AJ92" s="36"/>
      <c r="AK92" s="36"/>
      <c r="AL92" s="36"/>
      <c r="AM92" s="36"/>
      <c r="AN92" s="36"/>
      <c r="AO92" s="36"/>
      <c r="AP92" s="36"/>
      <c r="AQ92" s="36"/>
      <c r="AR92" s="36"/>
      <c r="AS92" s="36"/>
      <c r="AT92" s="36"/>
      <c r="AU92" s="36"/>
      <c r="AV92" s="36"/>
      <c r="AW92" s="36"/>
      <c r="AX92" s="36"/>
      <c r="AY92" s="36"/>
      <c r="AZ92" s="36"/>
      <c r="BA92" s="36"/>
      <c r="BB92" s="36"/>
      <c r="BC92" s="36"/>
      <c r="BD92" s="36"/>
      <c r="BE92" s="36"/>
      <c r="BF92" s="36"/>
      <c r="BG92" s="36"/>
      <c r="BH92" s="36"/>
      <c r="BI92" s="36"/>
      <c r="BJ92" s="36"/>
      <c r="BK92" s="36"/>
      <c r="BL92" s="36"/>
      <c r="BM92" s="36"/>
      <c r="BN92" s="36"/>
      <c r="BO92" s="36"/>
      <c r="BP92" s="36"/>
      <c r="BQ92" s="36"/>
      <c r="BR92" s="36"/>
      <c r="BS92" s="36"/>
      <c r="BT92" s="36"/>
      <c r="BU92" s="36"/>
      <c r="BV92" s="36"/>
      <c r="BW92" s="36"/>
      <c r="BX92" s="36"/>
      <c r="BY92" s="36"/>
      <c r="BZ92" s="36"/>
      <c r="CA92" s="36"/>
      <c r="CB92" s="36"/>
      <c r="CC92" s="36"/>
      <c r="CD92" s="36"/>
      <c r="CE92" s="36"/>
      <c r="CF92" s="36"/>
      <c r="CG92" s="36"/>
      <c r="CH92" s="36"/>
      <c r="CI92" s="36"/>
      <c r="CJ92" s="36"/>
      <c r="CK92" s="36"/>
      <c r="CL92" s="36"/>
      <c r="CM92" s="36"/>
      <c r="CN92" s="36"/>
      <c r="CO92" s="36"/>
      <c r="CP92" s="36"/>
      <c r="CQ92" s="36"/>
      <c r="CR92" s="36"/>
      <c r="CS92" s="36"/>
      <c r="CT92" s="36"/>
      <c r="CU92" s="36"/>
      <c r="CV92" s="36"/>
      <c r="CW92" s="36"/>
      <c r="CX92" s="36"/>
      <c r="CY92" s="36"/>
      <c r="CZ92" s="36"/>
      <c r="DA92" s="36"/>
      <c r="DB92" s="36"/>
      <c r="DC92" s="36"/>
      <c r="DD92" s="36"/>
      <c r="DE92" s="36"/>
      <c r="DF92" s="36"/>
      <c r="DG92" s="36"/>
      <c r="DH92" s="36"/>
      <c r="DI92" s="36"/>
      <c r="DJ92" s="36"/>
      <c r="DK92" s="36"/>
      <c r="DL92" s="36"/>
      <c r="DM92" s="36"/>
      <c r="DN92" s="36"/>
      <c r="DO92" s="36"/>
      <c r="DP92" s="36"/>
      <c r="DQ92" s="36"/>
      <c r="DR92" s="36"/>
      <c r="DS92" s="36"/>
      <c r="DT92" s="36"/>
      <c r="DU92" s="36"/>
      <c r="DV92" s="36"/>
      <c r="DW92" s="36"/>
      <c r="DX92" s="36"/>
      <c r="DY92" s="36"/>
      <c r="DZ92" s="36"/>
      <c r="EA92" s="36"/>
      <c r="EB92" s="36"/>
      <c r="EC92" s="36"/>
      <c r="ED92" s="36"/>
      <c r="EE92" s="36"/>
      <c r="EF92" s="36"/>
      <c r="EG92" s="36"/>
      <c r="EH92" s="36"/>
      <c r="EI92" s="36"/>
      <c r="EJ92" s="36"/>
      <c r="EK92" s="36"/>
      <c r="EL92" s="36"/>
      <c r="EM92" s="36"/>
      <c r="EN92" s="36"/>
      <c r="EO92" s="36"/>
      <c r="EP92" s="36"/>
      <c r="EQ92" s="36"/>
      <c r="ER92" s="36"/>
    </row>
    <row r="93" spans="1:148" ht="49.5" customHeight="1">
      <c r="A93" s="36"/>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c r="AC93" s="36"/>
      <c r="AD93" s="36"/>
      <c r="AE93" s="36"/>
      <c r="AF93" s="36"/>
      <c r="AG93" s="36"/>
      <c r="AH93" s="36"/>
      <c r="AI93" s="36"/>
      <c r="AJ93" s="36"/>
      <c r="AK93" s="36"/>
      <c r="AL93" s="36"/>
      <c r="AM93" s="36"/>
      <c r="AN93" s="36"/>
      <c r="AO93" s="36"/>
      <c r="AP93" s="36"/>
      <c r="AQ93" s="36"/>
      <c r="AR93" s="36"/>
      <c r="AS93" s="36"/>
      <c r="AT93" s="36"/>
      <c r="AU93" s="36"/>
      <c r="AV93" s="36"/>
      <c r="AW93" s="36"/>
      <c r="AX93" s="36"/>
      <c r="AY93" s="36"/>
      <c r="AZ93" s="36"/>
      <c r="BA93" s="36"/>
      <c r="BB93" s="36"/>
      <c r="BC93" s="36"/>
      <c r="BD93" s="36"/>
      <c r="BE93" s="36"/>
      <c r="BF93" s="36"/>
      <c r="BG93" s="36"/>
      <c r="BH93" s="36"/>
      <c r="BI93" s="36"/>
      <c r="BJ93" s="36"/>
      <c r="BK93" s="36"/>
      <c r="BL93" s="36"/>
      <c r="BM93" s="36"/>
      <c r="BN93" s="36"/>
      <c r="BO93" s="36"/>
      <c r="BP93" s="36"/>
      <c r="BQ93" s="36"/>
      <c r="BR93" s="36"/>
      <c r="BS93" s="36"/>
      <c r="BT93" s="36"/>
      <c r="BU93" s="36"/>
      <c r="BV93" s="36"/>
      <c r="BW93" s="36"/>
      <c r="BX93" s="36"/>
      <c r="BY93" s="36"/>
      <c r="BZ93" s="36"/>
      <c r="CA93" s="36"/>
      <c r="CB93" s="36"/>
      <c r="CC93" s="36"/>
      <c r="CD93" s="36"/>
      <c r="CE93" s="36"/>
      <c r="CF93" s="36"/>
      <c r="CG93" s="36"/>
      <c r="CH93" s="36"/>
      <c r="CI93" s="36"/>
      <c r="CJ93" s="36"/>
      <c r="CK93" s="36"/>
      <c r="CL93" s="36"/>
      <c r="CM93" s="36"/>
      <c r="CN93" s="36"/>
      <c r="CO93" s="36"/>
      <c r="CP93" s="36"/>
      <c r="CQ93" s="36"/>
      <c r="CR93" s="36"/>
      <c r="CS93" s="36"/>
      <c r="CT93" s="36"/>
      <c r="CU93" s="36"/>
      <c r="CV93" s="36"/>
      <c r="CW93" s="36"/>
      <c r="CX93" s="36"/>
      <c r="CY93" s="36"/>
      <c r="CZ93" s="36"/>
      <c r="DA93" s="36"/>
      <c r="DB93" s="36"/>
      <c r="DC93" s="36"/>
      <c r="DD93" s="36"/>
      <c r="DE93" s="36"/>
      <c r="DF93" s="36"/>
      <c r="DG93" s="36"/>
      <c r="DH93" s="36"/>
      <c r="DI93" s="36"/>
      <c r="DJ93" s="36"/>
      <c r="DK93" s="36"/>
      <c r="DL93" s="36"/>
      <c r="DM93" s="36"/>
      <c r="DN93" s="36"/>
      <c r="DO93" s="36"/>
      <c r="DP93" s="36"/>
      <c r="DQ93" s="36"/>
      <c r="DR93" s="36"/>
      <c r="DS93" s="36"/>
      <c r="DT93" s="36"/>
      <c r="DU93" s="36"/>
      <c r="DV93" s="36"/>
      <c r="DW93" s="36"/>
      <c r="DX93" s="36"/>
      <c r="DY93" s="36"/>
      <c r="DZ93" s="36"/>
      <c r="EA93" s="36"/>
      <c r="EB93" s="36"/>
      <c r="EC93" s="36"/>
      <c r="ED93" s="36"/>
      <c r="EE93" s="36"/>
      <c r="EF93" s="36"/>
      <c r="EG93" s="36"/>
      <c r="EH93" s="36"/>
      <c r="EI93" s="36"/>
      <c r="EJ93" s="36"/>
      <c r="EK93" s="36"/>
      <c r="EL93" s="36"/>
      <c r="EM93" s="36"/>
      <c r="EN93" s="36"/>
      <c r="EO93" s="36"/>
      <c r="EP93" s="36"/>
      <c r="EQ93" s="36"/>
      <c r="ER93" s="36"/>
    </row>
    <row r="94" spans="1:148" ht="49.5" customHeight="1">
      <c r="A94" s="36"/>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c r="AC94" s="36"/>
      <c r="AD94" s="36"/>
      <c r="AE94" s="36"/>
      <c r="AF94" s="36"/>
      <c r="AG94" s="36"/>
      <c r="AH94" s="36"/>
      <c r="AI94" s="36"/>
      <c r="AJ94" s="36"/>
      <c r="AK94" s="36"/>
      <c r="AL94" s="36"/>
      <c r="AM94" s="36"/>
      <c r="AN94" s="36"/>
      <c r="AO94" s="36"/>
      <c r="AP94" s="36"/>
      <c r="AQ94" s="36"/>
      <c r="AR94" s="36"/>
      <c r="AS94" s="36"/>
      <c r="AT94" s="36"/>
      <c r="AU94" s="36"/>
      <c r="AV94" s="36"/>
      <c r="AW94" s="36"/>
      <c r="AX94" s="36"/>
      <c r="AY94" s="36"/>
      <c r="AZ94" s="36"/>
      <c r="BA94" s="36"/>
      <c r="BB94" s="36"/>
      <c r="BC94" s="36"/>
      <c r="BD94" s="36"/>
      <c r="BE94" s="36"/>
      <c r="BF94" s="36"/>
      <c r="BG94" s="36"/>
      <c r="BH94" s="36"/>
      <c r="BI94" s="36"/>
      <c r="BJ94" s="36"/>
      <c r="BK94" s="36"/>
      <c r="BL94" s="36"/>
      <c r="BM94" s="36"/>
      <c r="BN94" s="36"/>
      <c r="BO94" s="36"/>
      <c r="BP94" s="36"/>
      <c r="BQ94" s="36"/>
      <c r="BR94" s="36"/>
      <c r="BS94" s="36"/>
      <c r="BT94" s="36"/>
      <c r="BU94" s="36"/>
      <c r="BV94" s="36"/>
      <c r="BW94" s="36"/>
      <c r="BX94" s="36"/>
      <c r="BY94" s="36"/>
      <c r="BZ94" s="36"/>
      <c r="CA94" s="36"/>
      <c r="CB94" s="36"/>
      <c r="CC94" s="36"/>
      <c r="CD94" s="36"/>
      <c r="CE94" s="36"/>
      <c r="CF94" s="36"/>
      <c r="CG94" s="36"/>
      <c r="CH94" s="36"/>
      <c r="CI94" s="36"/>
      <c r="CJ94" s="36"/>
      <c r="CK94" s="36"/>
      <c r="CL94" s="36"/>
      <c r="CM94" s="36"/>
      <c r="CN94" s="36"/>
      <c r="CO94" s="36"/>
      <c r="CP94" s="36"/>
      <c r="CQ94" s="36"/>
      <c r="CR94" s="36"/>
      <c r="CS94" s="36"/>
      <c r="CT94" s="36"/>
      <c r="CU94" s="36"/>
      <c r="CV94" s="36"/>
      <c r="CW94" s="36"/>
      <c r="CX94" s="36"/>
      <c r="CY94" s="36"/>
      <c r="CZ94" s="36"/>
      <c r="DA94" s="36"/>
      <c r="DB94" s="36"/>
      <c r="DC94" s="36"/>
      <c r="DD94" s="36"/>
      <c r="DE94" s="36"/>
      <c r="DF94" s="36"/>
      <c r="DG94" s="36"/>
      <c r="DH94" s="36"/>
      <c r="DI94" s="36"/>
      <c r="DJ94" s="36"/>
      <c r="DK94" s="36"/>
      <c r="DL94" s="36"/>
      <c r="DM94" s="36"/>
      <c r="DN94" s="36"/>
      <c r="DO94" s="36"/>
      <c r="DP94" s="36"/>
      <c r="DQ94" s="36"/>
      <c r="DR94" s="36"/>
      <c r="DS94" s="36"/>
      <c r="DT94" s="36"/>
      <c r="DU94" s="36"/>
      <c r="DV94" s="36"/>
      <c r="DW94" s="36"/>
      <c r="DX94" s="36"/>
      <c r="DY94" s="36"/>
      <c r="DZ94" s="36"/>
      <c r="EA94" s="36"/>
      <c r="EB94" s="36"/>
      <c r="EC94" s="36"/>
      <c r="ED94" s="36"/>
      <c r="EE94" s="36"/>
      <c r="EF94" s="36"/>
      <c r="EG94" s="36"/>
      <c r="EH94" s="36"/>
      <c r="EI94" s="36"/>
      <c r="EJ94" s="36"/>
      <c r="EK94" s="36"/>
      <c r="EL94" s="36"/>
      <c r="EM94" s="36"/>
      <c r="EN94" s="36"/>
      <c r="EO94" s="36"/>
      <c r="EP94" s="36"/>
      <c r="EQ94" s="36"/>
      <c r="ER94" s="36"/>
    </row>
    <row r="95" spans="1:148" ht="49.5" customHeight="1">
      <c r="A95" s="36"/>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c r="AC95" s="36"/>
      <c r="AD95" s="36"/>
      <c r="AE95" s="36"/>
      <c r="AF95" s="36"/>
      <c r="AG95" s="36"/>
      <c r="AH95" s="36"/>
      <c r="AI95" s="36"/>
      <c r="AJ95" s="36"/>
      <c r="AK95" s="36"/>
      <c r="AL95" s="36"/>
      <c r="AM95" s="36"/>
      <c r="AN95" s="36"/>
      <c r="AO95" s="36"/>
      <c r="AP95" s="36"/>
      <c r="AQ95" s="36"/>
      <c r="AR95" s="36"/>
      <c r="AS95" s="36"/>
      <c r="AT95" s="36"/>
      <c r="AU95" s="36"/>
      <c r="AV95" s="36"/>
      <c r="AW95" s="36"/>
      <c r="AX95" s="36"/>
      <c r="AY95" s="36"/>
      <c r="AZ95" s="36"/>
      <c r="BA95" s="36"/>
      <c r="BB95" s="36"/>
      <c r="BC95" s="36"/>
      <c r="BD95" s="36"/>
      <c r="BE95" s="36"/>
      <c r="BF95" s="36"/>
      <c r="BG95" s="36"/>
      <c r="BH95" s="36"/>
      <c r="BI95" s="36"/>
      <c r="BJ95" s="36"/>
      <c r="BK95" s="36"/>
      <c r="BL95" s="36"/>
      <c r="BM95" s="36"/>
      <c r="BN95" s="36"/>
      <c r="BO95" s="36"/>
      <c r="BP95" s="36"/>
      <c r="BQ95" s="36"/>
      <c r="BR95" s="36"/>
      <c r="BS95" s="36"/>
      <c r="BT95" s="36"/>
      <c r="BU95" s="36"/>
      <c r="BV95" s="36"/>
      <c r="BW95" s="36"/>
      <c r="BX95" s="36"/>
      <c r="BY95" s="36"/>
      <c r="BZ95" s="36"/>
      <c r="CA95" s="36"/>
      <c r="CB95" s="36"/>
      <c r="CC95" s="36"/>
      <c r="CD95" s="36"/>
      <c r="CE95" s="36"/>
      <c r="CF95" s="36"/>
      <c r="CG95" s="36"/>
      <c r="CH95" s="36"/>
      <c r="CI95" s="36"/>
      <c r="CJ95" s="36"/>
      <c r="CK95" s="36"/>
      <c r="CL95" s="36"/>
      <c r="CM95" s="36"/>
      <c r="CN95" s="36"/>
      <c r="CO95" s="36"/>
      <c r="CP95" s="36"/>
      <c r="CQ95" s="36"/>
      <c r="CR95" s="36"/>
      <c r="CS95" s="36"/>
      <c r="CT95" s="36"/>
      <c r="CU95" s="36"/>
      <c r="CV95" s="36"/>
      <c r="CW95" s="36"/>
      <c r="CX95" s="36"/>
      <c r="CY95" s="36"/>
      <c r="CZ95" s="36"/>
      <c r="DA95" s="36"/>
      <c r="DB95" s="36"/>
      <c r="DC95" s="36"/>
      <c r="DD95" s="36"/>
      <c r="DE95" s="36"/>
      <c r="DF95" s="36"/>
      <c r="DG95" s="36"/>
      <c r="DH95" s="36"/>
      <c r="DI95" s="36"/>
      <c r="DJ95" s="36"/>
      <c r="DK95" s="36"/>
      <c r="DL95" s="36"/>
      <c r="DM95" s="36"/>
      <c r="DN95" s="36"/>
      <c r="DO95" s="36"/>
      <c r="DP95" s="36"/>
      <c r="DQ95" s="36"/>
      <c r="DR95" s="36"/>
      <c r="DS95" s="36"/>
      <c r="DT95" s="36"/>
      <c r="DU95" s="36"/>
      <c r="DV95" s="36"/>
      <c r="DW95" s="36"/>
      <c r="DX95" s="36"/>
      <c r="DY95" s="36"/>
      <c r="DZ95" s="36"/>
      <c r="EA95" s="36"/>
      <c r="EB95" s="36"/>
      <c r="EC95" s="36"/>
      <c r="ED95" s="36"/>
      <c r="EE95" s="36"/>
      <c r="EF95" s="36"/>
      <c r="EG95" s="36"/>
      <c r="EH95" s="36"/>
      <c r="EI95" s="36"/>
      <c r="EJ95" s="36"/>
      <c r="EK95" s="36"/>
      <c r="EL95" s="36"/>
      <c r="EM95" s="36"/>
      <c r="EN95" s="36"/>
      <c r="EO95" s="36"/>
      <c r="EP95" s="36"/>
      <c r="EQ95" s="36"/>
      <c r="ER95" s="36"/>
    </row>
    <row r="96" spans="1:148" ht="49.5" customHeight="1">
      <c r="A96" s="36"/>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c r="AC96" s="36"/>
      <c r="AD96" s="36"/>
      <c r="AE96" s="36"/>
      <c r="AF96" s="36"/>
      <c r="AG96" s="36"/>
      <c r="AH96" s="36"/>
      <c r="AI96" s="36"/>
      <c r="AJ96" s="36"/>
      <c r="AK96" s="36"/>
      <c r="AL96" s="36"/>
      <c r="AM96" s="36"/>
      <c r="AN96" s="36"/>
      <c r="AO96" s="36"/>
      <c r="AP96" s="36"/>
      <c r="AQ96" s="36"/>
      <c r="AR96" s="36"/>
      <c r="AS96" s="36"/>
      <c r="AT96" s="36"/>
      <c r="AU96" s="36"/>
      <c r="AV96" s="36"/>
      <c r="AW96" s="36"/>
      <c r="AX96" s="36"/>
      <c r="AY96" s="36"/>
      <c r="AZ96" s="36"/>
      <c r="BA96" s="36"/>
      <c r="BB96" s="36"/>
      <c r="BC96" s="36"/>
      <c r="BD96" s="36"/>
      <c r="BE96" s="36"/>
      <c r="BF96" s="36"/>
      <c r="BG96" s="36"/>
      <c r="BH96" s="36"/>
      <c r="BI96" s="36"/>
      <c r="BJ96" s="36"/>
      <c r="BK96" s="36"/>
      <c r="BL96" s="36"/>
      <c r="BM96" s="36"/>
      <c r="BN96" s="36"/>
      <c r="BO96" s="36"/>
      <c r="BP96" s="36"/>
      <c r="BQ96" s="36"/>
      <c r="BR96" s="36"/>
      <c r="BS96" s="36"/>
      <c r="BT96" s="36"/>
      <c r="BU96" s="36"/>
      <c r="BV96" s="36"/>
      <c r="BW96" s="36"/>
      <c r="BX96" s="36"/>
      <c r="BY96" s="36"/>
      <c r="BZ96" s="36"/>
      <c r="CA96" s="36"/>
      <c r="CB96" s="36"/>
      <c r="CC96" s="36"/>
      <c r="CD96" s="36"/>
      <c r="CE96" s="36"/>
      <c r="CF96" s="36"/>
      <c r="CG96" s="36"/>
      <c r="CH96" s="36"/>
      <c r="CI96" s="36"/>
      <c r="CJ96" s="36"/>
      <c r="CK96" s="36"/>
      <c r="CL96" s="36"/>
      <c r="CM96" s="36"/>
      <c r="CN96" s="36"/>
      <c r="CO96" s="36"/>
      <c r="CP96" s="36"/>
      <c r="CQ96" s="36"/>
      <c r="CR96" s="36"/>
      <c r="CS96" s="36"/>
      <c r="CT96" s="36"/>
      <c r="CU96" s="36"/>
      <c r="CV96" s="36"/>
      <c r="CW96" s="36"/>
      <c r="CX96" s="36"/>
      <c r="CY96" s="36"/>
      <c r="CZ96" s="36"/>
      <c r="DA96" s="36"/>
      <c r="DB96" s="36"/>
      <c r="DC96" s="36"/>
      <c r="DD96" s="36"/>
      <c r="DE96" s="36"/>
      <c r="DF96" s="36"/>
      <c r="DG96" s="36"/>
      <c r="DH96" s="36"/>
      <c r="DI96" s="36"/>
      <c r="DJ96" s="36"/>
      <c r="DK96" s="36"/>
      <c r="DL96" s="36"/>
      <c r="DM96" s="36"/>
      <c r="DN96" s="36"/>
      <c r="DO96" s="36"/>
      <c r="DP96" s="36"/>
      <c r="DQ96" s="36"/>
      <c r="DR96" s="36"/>
      <c r="DS96" s="36"/>
      <c r="DT96" s="36"/>
      <c r="DU96" s="36"/>
      <c r="DV96" s="36"/>
      <c r="DW96" s="36"/>
      <c r="DX96" s="36"/>
      <c r="DY96" s="36"/>
      <c r="DZ96" s="36"/>
      <c r="EA96" s="36"/>
      <c r="EB96" s="36"/>
      <c r="EC96" s="36"/>
      <c r="ED96" s="36"/>
      <c r="EE96" s="36"/>
      <c r="EF96" s="36"/>
      <c r="EG96" s="36"/>
      <c r="EH96" s="36"/>
      <c r="EI96" s="36"/>
      <c r="EJ96" s="36"/>
      <c r="EK96" s="36"/>
      <c r="EL96" s="36"/>
      <c r="EM96" s="36"/>
      <c r="EN96" s="36"/>
      <c r="EO96" s="36"/>
      <c r="EP96" s="36"/>
      <c r="EQ96" s="36"/>
      <c r="ER96" s="36"/>
    </row>
    <row r="97" spans="1:148" ht="49.5" customHeight="1">
      <c r="A97" s="36"/>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c r="AC97" s="36"/>
      <c r="AD97" s="36"/>
      <c r="AE97" s="36"/>
      <c r="AF97" s="36"/>
      <c r="AG97" s="36"/>
      <c r="AH97" s="36"/>
      <c r="AI97" s="36"/>
      <c r="AJ97" s="36"/>
      <c r="AK97" s="36"/>
      <c r="AL97" s="36"/>
      <c r="AM97" s="36"/>
      <c r="AN97" s="36"/>
      <c r="AO97" s="36"/>
      <c r="AP97" s="36"/>
      <c r="AQ97" s="36"/>
      <c r="AR97" s="36"/>
      <c r="AS97" s="36"/>
      <c r="AT97" s="36"/>
      <c r="AU97" s="36"/>
      <c r="AV97" s="36"/>
      <c r="AW97" s="36"/>
      <c r="AX97" s="36"/>
      <c r="AY97" s="36"/>
      <c r="AZ97" s="36"/>
      <c r="BA97" s="36"/>
      <c r="BB97" s="36"/>
      <c r="BC97" s="36"/>
      <c r="BD97" s="36"/>
      <c r="BE97" s="36"/>
      <c r="BF97" s="36"/>
      <c r="BG97" s="36"/>
      <c r="BH97" s="36"/>
      <c r="BI97" s="36"/>
      <c r="BJ97" s="36"/>
      <c r="BK97" s="36"/>
      <c r="BL97" s="36"/>
      <c r="BM97" s="36"/>
      <c r="BN97" s="36"/>
      <c r="BO97" s="36"/>
      <c r="BP97" s="36"/>
      <c r="BQ97" s="36"/>
      <c r="BR97" s="36"/>
      <c r="BS97" s="36"/>
      <c r="BT97" s="36"/>
      <c r="BU97" s="36"/>
      <c r="BV97" s="36"/>
      <c r="BW97" s="36"/>
      <c r="BX97" s="36"/>
      <c r="BY97" s="36"/>
      <c r="BZ97" s="36"/>
      <c r="CA97" s="36"/>
      <c r="CB97" s="36"/>
      <c r="CC97" s="36"/>
      <c r="CD97" s="36"/>
      <c r="CE97" s="36"/>
      <c r="CF97" s="36"/>
      <c r="CG97" s="36"/>
      <c r="CH97" s="36"/>
      <c r="CI97" s="36"/>
      <c r="CJ97" s="36"/>
      <c r="CK97" s="36"/>
      <c r="CL97" s="36"/>
      <c r="CM97" s="36"/>
      <c r="CN97" s="36"/>
      <c r="CO97" s="36"/>
      <c r="CP97" s="36"/>
      <c r="CQ97" s="36"/>
      <c r="CR97" s="36"/>
      <c r="CS97" s="36"/>
      <c r="CT97" s="36"/>
      <c r="CU97" s="36"/>
      <c r="CV97" s="36"/>
      <c r="CW97" s="36"/>
      <c r="CX97" s="36"/>
      <c r="CY97" s="36"/>
      <c r="CZ97" s="36"/>
      <c r="DA97" s="36"/>
      <c r="DB97" s="36"/>
      <c r="DC97" s="36"/>
      <c r="DD97" s="36"/>
      <c r="DE97" s="36"/>
      <c r="DF97" s="36"/>
      <c r="DG97" s="36"/>
      <c r="DH97" s="36"/>
      <c r="DI97" s="36"/>
      <c r="DJ97" s="36"/>
      <c r="DK97" s="36"/>
      <c r="DL97" s="36"/>
      <c r="DM97" s="36"/>
      <c r="DN97" s="36"/>
      <c r="DO97" s="36"/>
      <c r="DP97" s="36"/>
      <c r="DQ97" s="36"/>
      <c r="DR97" s="36"/>
      <c r="DS97" s="36"/>
      <c r="DT97" s="36"/>
      <c r="DU97" s="36"/>
      <c r="DV97" s="36"/>
      <c r="DW97" s="36"/>
      <c r="DX97" s="36"/>
      <c r="DY97" s="36"/>
      <c r="DZ97" s="36"/>
      <c r="EA97" s="36"/>
      <c r="EB97" s="36"/>
      <c r="EC97" s="36"/>
      <c r="ED97" s="36"/>
      <c r="EE97" s="36"/>
      <c r="EF97" s="36"/>
      <c r="EG97" s="36"/>
      <c r="EH97" s="36"/>
      <c r="EI97" s="36"/>
      <c r="EJ97" s="36"/>
      <c r="EK97" s="36"/>
      <c r="EL97" s="36"/>
      <c r="EM97" s="36"/>
      <c r="EN97" s="36"/>
      <c r="EO97" s="36"/>
      <c r="EP97" s="36"/>
      <c r="EQ97" s="36"/>
      <c r="ER97" s="36"/>
    </row>
    <row r="98" spans="1:148" ht="49.5" customHeight="1">
      <c r="A98" s="36"/>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c r="AC98" s="36"/>
      <c r="AD98" s="36"/>
      <c r="AE98" s="36"/>
      <c r="AF98" s="36"/>
      <c r="AG98" s="36"/>
      <c r="AH98" s="36"/>
      <c r="AI98" s="36"/>
      <c r="AJ98" s="36"/>
      <c r="AK98" s="36"/>
      <c r="AL98" s="36"/>
      <c r="AM98" s="36"/>
      <c r="AN98" s="36"/>
      <c r="AO98" s="36"/>
      <c r="AP98" s="36"/>
      <c r="AQ98" s="36"/>
      <c r="AR98" s="36"/>
      <c r="AS98" s="36"/>
      <c r="AT98" s="36"/>
      <c r="AU98" s="36"/>
      <c r="AV98" s="36"/>
      <c r="AW98" s="36"/>
      <c r="AX98" s="36"/>
      <c r="AY98" s="36"/>
      <c r="AZ98" s="36"/>
      <c r="BA98" s="36"/>
      <c r="BB98" s="36"/>
      <c r="BC98" s="36"/>
      <c r="BD98" s="36"/>
      <c r="BE98" s="36"/>
      <c r="BF98" s="36"/>
      <c r="BG98" s="36"/>
      <c r="BH98" s="36"/>
      <c r="BI98" s="36"/>
      <c r="BJ98" s="36"/>
      <c r="BK98" s="36"/>
      <c r="BL98" s="36"/>
      <c r="BM98" s="36"/>
      <c r="BN98" s="36"/>
      <c r="BO98" s="36"/>
      <c r="BP98" s="36"/>
      <c r="BQ98" s="36"/>
      <c r="BR98" s="36"/>
      <c r="BS98" s="36"/>
      <c r="BT98" s="36"/>
      <c r="BU98" s="36"/>
      <c r="BV98" s="36"/>
      <c r="BW98" s="36"/>
      <c r="BX98" s="36"/>
      <c r="BY98" s="36"/>
      <c r="BZ98" s="36"/>
      <c r="CA98" s="36"/>
      <c r="CB98" s="36"/>
      <c r="CC98" s="36"/>
      <c r="CD98" s="36"/>
      <c r="CE98" s="36"/>
      <c r="CF98" s="36"/>
      <c r="CG98" s="36"/>
      <c r="CH98" s="36"/>
      <c r="CI98" s="36"/>
      <c r="CJ98" s="36"/>
      <c r="CK98" s="36"/>
      <c r="CL98" s="36"/>
      <c r="CM98" s="36"/>
      <c r="CN98" s="36"/>
      <c r="CO98" s="36"/>
      <c r="CP98" s="36"/>
      <c r="CQ98" s="36"/>
      <c r="CR98" s="36"/>
      <c r="CS98" s="36"/>
      <c r="CT98" s="36"/>
      <c r="CU98" s="36"/>
      <c r="CV98" s="36"/>
      <c r="CW98" s="36"/>
      <c r="CX98" s="36"/>
      <c r="CY98" s="36"/>
      <c r="CZ98" s="36"/>
      <c r="DA98" s="36"/>
      <c r="DB98" s="36"/>
      <c r="DC98" s="36"/>
      <c r="DD98" s="36"/>
      <c r="DE98" s="36"/>
      <c r="DF98" s="36"/>
      <c r="DG98" s="36"/>
      <c r="DH98" s="36"/>
      <c r="DI98" s="36"/>
      <c r="DJ98" s="36"/>
      <c r="DK98" s="36"/>
      <c r="DL98" s="36"/>
      <c r="DM98" s="36"/>
      <c r="DN98" s="36"/>
      <c r="DO98" s="36"/>
      <c r="DP98" s="36"/>
      <c r="DQ98" s="36"/>
      <c r="DR98" s="36"/>
      <c r="DS98" s="36"/>
      <c r="DT98" s="36"/>
      <c r="DU98" s="36"/>
      <c r="DV98" s="36"/>
      <c r="DW98" s="36"/>
      <c r="DX98" s="36"/>
      <c r="DY98" s="36"/>
      <c r="DZ98" s="36"/>
      <c r="EA98" s="36"/>
      <c r="EB98" s="36"/>
      <c r="EC98" s="36"/>
      <c r="ED98" s="36"/>
      <c r="EE98" s="36"/>
      <c r="EF98" s="36"/>
      <c r="EG98" s="36"/>
      <c r="EH98" s="36"/>
      <c r="EI98" s="36"/>
      <c r="EJ98" s="36"/>
      <c r="EK98" s="36"/>
      <c r="EL98" s="36"/>
      <c r="EM98" s="36"/>
      <c r="EN98" s="36"/>
      <c r="EO98" s="36"/>
      <c r="EP98" s="36"/>
      <c r="EQ98" s="36"/>
      <c r="ER98" s="36"/>
    </row>
    <row r="99" spans="1:148" ht="49.5" customHeight="1">
      <c r="A99" s="36"/>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c r="AC99" s="36"/>
      <c r="AD99" s="36"/>
      <c r="AE99" s="36"/>
      <c r="AF99" s="36"/>
      <c r="AG99" s="36"/>
      <c r="AH99" s="36"/>
      <c r="AI99" s="36"/>
      <c r="AJ99" s="36"/>
      <c r="AK99" s="36"/>
      <c r="AL99" s="36"/>
      <c r="AM99" s="36"/>
      <c r="AN99" s="36"/>
      <c r="AO99" s="36"/>
      <c r="AP99" s="36"/>
      <c r="AQ99" s="36"/>
      <c r="AR99" s="36"/>
      <c r="AS99" s="36"/>
      <c r="AT99" s="36"/>
      <c r="AU99" s="36"/>
      <c r="AV99" s="36"/>
      <c r="AW99" s="36"/>
      <c r="AX99" s="36"/>
      <c r="AY99" s="36"/>
      <c r="AZ99" s="36"/>
      <c r="BA99" s="36"/>
      <c r="BB99" s="36"/>
      <c r="BC99" s="36"/>
      <c r="BD99" s="36"/>
      <c r="BE99" s="36"/>
      <c r="BF99" s="36"/>
      <c r="BG99" s="36"/>
      <c r="BH99" s="36"/>
      <c r="BI99" s="36"/>
      <c r="BJ99" s="36"/>
      <c r="BK99" s="36"/>
      <c r="BL99" s="36"/>
      <c r="BM99" s="36"/>
      <c r="BN99" s="36"/>
      <c r="BO99" s="36"/>
      <c r="BP99" s="36"/>
      <c r="BQ99" s="36"/>
      <c r="BR99" s="36"/>
      <c r="BS99" s="36"/>
      <c r="BT99" s="36"/>
      <c r="BU99" s="36"/>
      <c r="BV99" s="36"/>
      <c r="BW99" s="36"/>
      <c r="BX99" s="36"/>
      <c r="BY99" s="36"/>
      <c r="BZ99" s="36"/>
      <c r="CA99" s="36"/>
      <c r="CB99" s="36"/>
      <c r="CC99" s="36"/>
      <c r="CD99" s="36"/>
      <c r="CE99" s="36"/>
      <c r="CF99" s="36"/>
      <c r="CG99" s="36"/>
      <c r="CH99" s="36"/>
      <c r="CI99" s="36"/>
      <c r="CJ99" s="36"/>
      <c r="CK99" s="36"/>
      <c r="CL99" s="36"/>
      <c r="CM99" s="36"/>
      <c r="CN99" s="36"/>
      <c r="CO99" s="36"/>
      <c r="CP99" s="36"/>
      <c r="CQ99" s="36"/>
      <c r="CR99" s="36"/>
      <c r="CS99" s="36"/>
      <c r="CT99" s="36"/>
      <c r="CU99" s="36"/>
      <c r="CV99" s="36"/>
      <c r="CW99" s="36"/>
      <c r="CX99" s="36"/>
      <c r="CY99" s="36"/>
      <c r="CZ99" s="36"/>
      <c r="DA99" s="36"/>
      <c r="DB99" s="36"/>
      <c r="DC99" s="36"/>
      <c r="DD99" s="36"/>
      <c r="DE99" s="36"/>
      <c r="DF99" s="36"/>
      <c r="DG99" s="36"/>
      <c r="DH99" s="36"/>
      <c r="DI99" s="36"/>
      <c r="DJ99" s="36"/>
      <c r="DK99" s="36"/>
      <c r="DL99" s="36"/>
      <c r="DM99" s="36"/>
      <c r="DN99" s="36"/>
      <c r="DO99" s="36"/>
      <c r="DP99" s="36"/>
      <c r="DQ99" s="36"/>
      <c r="DR99" s="36"/>
      <c r="DS99" s="36"/>
      <c r="DT99" s="36"/>
      <c r="DU99" s="36"/>
      <c r="DV99" s="36"/>
      <c r="DW99" s="36"/>
      <c r="DX99" s="36"/>
      <c r="DY99" s="36"/>
      <c r="DZ99" s="36"/>
      <c r="EA99" s="36"/>
      <c r="EB99" s="36"/>
      <c r="EC99" s="36"/>
      <c r="ED99" s="36"/>
      <c r="EE99" s="36"/>
      <c r="EF99" s="36"/>
      <c r="EG99" s="36"/>
      <c r="EH99" s="36"/>
      <c r="EI99" s="36"/>
      <c r="EJ99" s="36"/>
      <c r="EK99" s="36"/>
      <c r="EL99" s="36"/>
      <c r="EM99" s="36"/>
      <c r="EN99" s="36"/>
      <c r="EO99" s="36"/>
      <c r="EP99" s="36"/>
      <c r="EQ99" s="36"/>
      <c r="ER99" s="36"/>
    </row>
    <row r="100" spans="1:148" ht="49.5" customHeight="1">
      <c r="A100" s="36"/>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c r="AC100" s="36"/>
      <c r="AD100" s="36"/>
      <c r="AE100" s="36"/>
      <c r="AF100" s="36"/>
      <c r="AG100" s="36"/>
      <c r="AH100" s="36"/>
      <c r="AI100" s="36"/>
      <c r="AJ100" s="36"/>
      <c r="AK100" s="36"/>
      <c r="AL100" s="36"/>
      <c r="AM100" s="36"/>
      <c r="AN100" s="36"/>
      <c r="AO100" s="36"/>
      <c r="AP100" s="36"/>
      <c r="AQ100" s="36"/>
      <c r="AR100" s="36"/>
      <c r="AS100" s="36"/>
      <c r="AT100" s="36"/>
      <c r="AU100" s="36"/>
      <c r="AV100" s="36"/>
      <c r="AW100" s="36"/>
      <c r="AX100" s="36"/>
      <c r="AY100" s="36"/>
      <c r="AZ100" s="36"/>
      <c r="BA100" s="36"/>
      <c r="BB100" s="36"/>
      <c r="BC100" s="36"/>
      <c r="BD100" s="36"/>
      <c r="BE100" s="36"/>
      <c r="BF100" s="36"/>
      <c r="BG100" s="36"/>
      <c r="BH100" s="36"/>
      <c r="BI100" s="36"/>
      <c r="BJ100" s="36"/>
      <c r="BK100" s="36"/>
      <c r="BL100" s="36"/>
      <c r="BM100" s="36"/>
      <c r="BN100" s="36"/>
      <c r="BO100" s="36"/>
      <c r="BP100" s="36"/>
      <c r="BQ100" s="36"/>
      <c r="BR100" s="36"/>
      <c r="BS100" s="36"/>
      <c r="BT100" s="36"/>
      <c r="BU100" s="36"/>
      <c r="BV100" s="36"/>
      <c r="BW100" s="36"/>
      <c r="BX100" s="36"/>
      <c r="BY100" s="36"/>
      <c r="BZ100" s="36"/>
      <c r="CA100" s="36"/>
      <c r="CB100" s="36"/>
      <c r="CC100" s="36"/>
      <c r="CD100" s="36"/>
      <c r="CE100" s="36"/>
      <c r="CF100" s="36"/>
      <c r="CG100" s="36"/>
      <c r="CH100" s="36"/>
      <c r="CI100" s="36"/>
      <c r="CJ100" s="36"/>
      <c r="CK100" s="36"/>
      <c r="CL100" s="36"/>
      <c r="CM100" s="36"/>
      <c r="CN100" s="36"/>
      <c r="CO100" s="36"/>
      <c r="CP100" s="36"/>
      <c r="CQ100" s="36"/>
      <c r="CR100" s="36"/>
      <c r="CS100" s="36"/>
      <c r="CT100" s="36"/>
      <c r="CU100" s="36"/>
      <c r="CV100" s="36"/>
      <c r="CW100" s="36"/>
      <c r="CX100" s="36"/>
      <c r="CY100" s="36"/>
      <c r="CZ100" s="36"/>
      <c r="DA100" s="36"/>
      <c r="DB100" s="36"/>
      <c r="DC100" s="36"/>
      <c r="DD100" s="36"/>
      <c r="DE100" s="36"/>
      <c r="DF100" s="36"/>
      <c r="DG100" s="36"/>
      <c r="DH100" s="36"/>
      <c r="DI100" s="36"/>
      <c r="DJ100" s="36"/>
      <c r="DK100" s="36"/>
      <c r="DL100" s="36"/>
      <c r="DM100" s="36"/>
      <c r="DN100" s="36"/>
      <c r="DO100" s="36"/>
      <c r="DP100" s="36"/>
      <c r="DQ100" s="36"/>
      <c r="DR100" s="36"/>
      <c r="DS100" s="36"/>
      <c r="DT100" s="36"/>
      <c r="DU100" s="36"/>
      <c r="DV100" s="36"/>
      <c r="DW100" s="36"/>
      <c r="DX100" s="36"/>
      <c r="DY100" s="36"/>
      <c r="DZ100" s="36"/>
      <c r="EA100" s="36"/>
      <c r="EB100" s="36"/>
      <c r="EC100" s="36"/>
      <c r="ED100" s="36"/>
      <c r="EE100" s="36"/>
      <c r="EF100" s="36"/>
      <c r="EG100" s="36"/>
      <c r="EH100" s="36"/>
      <c r="EI100" s="36"/>
      <c r="EJ100" s="36"/>
      <c r="EK100" s="36"/>
      <c r="EL100" s="36"/>
      <c r="EM100" s="36"/>
      <c r="EN100" s="36"/>
      <c r="EO100" s="36"/>
      <c r="EP100" s="36"/>
      <c r="EQ100" s="36"/>
      <c r="ER100" s="36"/>
    </row>
    <row r="101" spans="1:148" ht="49.5" customHeight="1">
      <c r="A101" s="36"/>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c r="AC101" s="36"/>
      <c r="AD101" s="36"/>
      <c r="AE101" s="36"/>
      <c r="AF101" s="36"/>
      <c r="AG101" s="36"/>
      <c r="AH101" s="36"/>
      <c r="AI101" s="36"/>
      <c r="AJ101" s="36"/>
      <c r="AK101" s="36"/>
      <c r="AL101" s="36"/>
      <c r="AM101" s="36"/>
      <c r="AN101" s="36"/>
      <c r="AO101" s="36"/>
      <c r="AP101" s="36"/>
      <c r="AQ101" s="36"/>
      <c r="AR101" s="36"/>
      <c r="AS101" s="36"/>
      <c r="AT101" s="36"/>
      <c r="AU101" s="36"/>
      <c r="AV101" s="36"/>
      <c r="AW101" s="36"/>
      <c r="AX101" s="36"/>
      <c r="AY101" s="36"/>
      <c r="AZ101" s="36"/>
      <c r="BA101" s="36"/>
      <c r="BB101" s="36"/>
      <c r="BC101" s="36"/>
      <c r="BD101" s="36"/>
      <c r="BE101" s="36"/>
      <c r="BF101" s="36"/>
      <c r="BG101" s="36"/>
      <c r="BH101" s="36"/>
      <c r="BI101" s="36"/>
      <c r="BJ101" s="36"/>
      <c r="BK101" s="36"/>
      <c r="BL101" s="36"/>
      <c r="BM101" s="36"/>
      <c r="BN101" s="36"/>
      <c r="BO101" s="36"/>
      <c r="BP101" s="36"/>
      <c r="BQ101" s="36"/>
      <c r="BR101" s="36"/>
      <c r="BS101" s="36"/>
      <c r="BT101" s="36"/>
      <c r="BU101" s="36"/>
      <c r="BV101" s="36"/>
      <c r="BW101" s="36"/>
      <c r="BX101" s="36"/>
      <c r="BY101" s="36"/>
      <c r="BZ101" s="36"/>
      <c r="CA101" s="36"/>
      <c r="CB101" s="36"/>
      <c r="CC101" s="36"/>
      <c r="CD101" s="36"/>
      <c r="CE101" s="36"/>
      <c r="CF101" s="36"/>
      <c r="CG101" s="36"/>
      <c r="CH101" s="36"/>
      <c r="CI101" s="36"/>
      <c r="CJ101" s="36"/>
      <c r="CK101" s="36"/>
      <c r="CL101" s="36"/>
      <c r="CM101" s="36"/>
      <c r="CN101" s="36"/>
      <c r="CO101" s="36"/>
      <c r="CP101" s="36"/>
      <c r="CQ101" s="36"/>
      <c r="CR101" s="36"/>
      <c r="CS101" s="36"/>
      <c r="CT101" s="36"/>
      <c r="CU101" s="36"/>
      <c r="CV101" s="36"/>
      <c r="CW101" s="36"/>
      <c r="CX101" s="36"/>
      <c r="CY101" s="36"/>
      <c r="CZ101" s="36"/>
      <c r="DA101" s="36"/>
      <c r="DB101" s="36"/>
      <c r="DC101" s="36"/>
      <c r="DD101" s="36"/>
      <c r="DE101" s="36"/>
      <c r="DF101" s="36"/>
      <c r="DG101" s="36"/>
      <c r="DH101" s="36"/>
      <c r="DI101" s="36"/>
      <c r="DJ101" s="36"/>
      <c r="DK101" s="36"/>
      <c r="DL101" s="36"/>
      <c r="DM101" s="36"/>
      <c r="DN101" s="36"/>
      <c r="DO101" s="36"/>
      <c r="DP101" s="36"/>
      <c r="DQ101" s="36"/>
      <c r="DR101" s="36"/>
      <c r="DS101" s="36"/>
      <c r="DT101" s="36"/>
      <c r="DU101" s="36"/>
      <c r="DV101" s="36"/>
      <c r="DW101" s="36"/>
      <c r="DX101" s="36"/>
      <c r="DY101" s="36"/>
      <c r="DZ101" s="36"/>
      <c r="EA101" s="36"/>
      <c r="EB101" s="36"/>
      <c r="EC101" s="36"/>
      <c r="ED101" s="36"/>
      <c r="EE101" s="36"/>
      <c r="EF101" s="36"/>
      <c r="EG101" s="36"/>
      <c r="EH101" s="36"/>
      <c r="EI101" s="36"/>
      <c r="EJ101" s="36"/>
      <c r="EK101" s="36"/>
      <c r="EL101" s="36"/>
      <c r="EM101" s="36"/>
      <c r="EN101" s="36"/>
      <c r="EO101" s="36"/>
      <c r="EP101" s="36"/>
      <c r="EQ101" s="36"/>
      <c r="ER101" s="36"/>
    </row>
    <row r="102" spans="1:148" ht="49.5" customHeight="1">
      <c r="A102" s="36"/>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c r="AC102" s="36"/>
      <c r="AD102" s="36"/>
      <c r="AE102" s="36"/>
      <c r="AF102" s="36"/>
      <c r="AG102" s="36"/>
      <c r="AH102" s="36"/>
      <c r="AI102" s="36"/>
      <c r="AJ102" s="36"/>
      <c r="AK102" s="36"/>
      <c r="AL102" s="36"/>
      <c r="AM102" s="36"/>
      <c r="AN102" s="36"/>
      <c r="AO102" s="36"/>
      <c r="AP102" s="36"/>
      <c r="AQ102" s="36"/>
      <c r="AR102" s="36"/>
      <c r="AS102" s="36"/>
      <c r="AT102" s="36"/>
      <c r="AU102" s="36"/>
      <c r="AV102" s="36"/>
      <c r="AW102" s="36"/>
      <c r="AX102" s="36"/>
      <c r="AY102" s="36"/>
      <c r="AZ102" s="36"/>
      <c r="BA102" s="36"/>
      <c r="BB102" s="36"/>
      <c r="BC102" s="36"/>
      <c r="BD102" s="36"/>
      <c r="BE102" s="36"/>
      <c r="BF102" s="36"/>
      <c r="BG102" s="36"/>
      <c r="BH102" s="36"/>
      <c r="BI102" s="36"/>
      <c r="BJ102" s="36"/>
      <c r="BK102" s="36"/>
      <c r="BL102" s="36"/>
      <c r="BM102" s="36"/>
      <c r="BN102" s="36"/>
      <c r="BO102" s="36"/>
      <c r="BP102" s="36"/>
      <c r="BQ102" s="36"/>
      <c r="BR102" s="36"/>
      <c r="BS102" s="36"/>
      <c r="BT102" s="36"/>
      <c r="BU102" s="36"/>
      <c r="BV102" s="36"/>
      <c r="BW102" s="36"/>
      <c r="BX102" s="36"/>
      <c r="BY102" s="36"/>
      <c r="BZ102" s="36"/>
      <c r="CA102" s="36"/>
      <c r="CB102" s="36"/>
      <c r="CC102" s="36"/>
      <c r="CD102" s="36"/>
      <c r="CE102" s="36"/>
      <c r="CF102" s="36"/>
      <c r="CG102" s="36"/>
      <c r="CH102" s="36"/>
      <c r="CI102" s="36"/>
      <c r="CJ102" s="36"/>
      <c r="CK102" s="36"/>
      <c r="CL102" s="36"/>
      <c r="CM102" s="36"/>
      <c r="CN102" s="36"/>
      <c r="CO102" s="36"/>
      <c r="CP102" s="36"/>
      <c r="CQ102" s="36"/>
      <c r="CR102" s="36"/>
      <c r="CS102" s="36"/>
      <c r="CT102" s="36"/>
      <c r="CU102" s="36"/>
      <c r="CV102" s="36"/>
      <c r="CW102" s="36"/>
      <c r="CX102" s="36"/>
      <c r="CY102" s="36"/>
      <c r="CZ102" s="36"/>
      <c r="DA102" s="36"/>
      <c r="DB102" s="36"/>
      <c r="DC102" s="36"/>
      <c r="DD102" s="36"/>
      <c r="DE102" s="36"/>
      <c r="DF102" s="36"/>
      <c r="DG102" s="36"/>
      <c r="DH102" s="36"/>
      <c r="DI102" s="36"/>
      <c r="DJ102" s="36"/>
      <c r="DK102" s="36"/>
      <c r="DL102" s="36"/>
      <c r="DM102" s="36"/>
      <c r="DN102" s="36"/>
      <c r="DO102" s="36"/>
      <c r="DP102" s="36"/>
      <c r="DQ102" s="36"/>
      <c r="DR102" s="36"/>
      <c r="DS102" s="36"/>
      <c r="DT102" s="36"/>
      <c r="DU102" s="36"/>
      <c r="DV102" s="36"/>
      <c r="DW102" s="36"/>
      <c r="DX102" s="36"/>
      <c r="DY102" s="36"/>
      <c r="DZ102" s="36"/>
      <c r="EA102" s="36"/>
      <c r="EB102" s="36"/>
      <c r="EC102" s="36"/>
      <c r="ED102" s="36"/>
      <c r="EE102" s="36"/>
      <c r="EF102" s="36"/>
      <c r="EG102" s="36"/>
      <c r="EH102" s="36"/>
      <c r="EI102" s="36"/>
      <c r="EJ102" s="36"/>
      <c r="EK102" s="36"/>
      <c r="EL102" s="36"/>
      <c r="EM102" s="36"/>
      <c r="EN102" s="36"/>
      <c r="EO102" s="36"/>
      <c r="EP102" s="36"/>
      <c r="EQ102" s="36"/>
      <c r="ER102" s="36"/>
    </row>
    <row r="103" spans="1:148" ht="49.5" customHeight="1">
      <c r="A103" s="36"/>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c r="AC103" s="36"/>
      <c r="AD103" s="36"/>
      <c r="AE103" s="36"/>
      <c r="AF103" s="36"/>
      <c r="AG103" s="36"/>
      <c r="AH103" s="36"/>
      <c r="AI103" s="36"/>
      <c r="AJ103" s="36"/>
      <c r="AK103" s="36"/>
      <c r="AL103" s="36"/>
      <c r="AM103" s="36"/>
      <c r="AN103" s="36"/>
      <c r="AO103" s="36"/>
      <c r="AP103" s="36"/>
      <c r="AQ103" s="36"/>
      <c r="AR103" s="36"/>
      <c r="AS103" s="36"/>
      <c r="AT103" s="36"/>
      <c r="AU103" s="36"/>
      <c r="AV103" s="36"/>
      <c r="AW103" s="36"/>
      <c r="AX103" s="36"/>
      <c r="AY103" s="36"/>
      <c r="AZ103" s="36"/>
      <c r="BA103" s="36"/>
      <c r="BB103" s="36"/>
      <c r="BC103" s="36"/>
      <c r="BD103" s="36"/>
      <c r="BE103" s="36"/>
      <c r="BF103" s="36"/>
      <c r="BG103" s="36"/>
      <c r="BH103" s="36"/>
      <c r="BI103" s="36"/>
      <c r="BJ103" s="36"/>
      <c r="BK103" s="36"/>
      <c r="BL103" s="36"/>
      <c r="BM103" s="36"/>
      <c r="BN103" s="36"/>
      <c r="BO103" s="36"/>
      <c r="BP103" s="36"/>
      <c r="BQ103" s="36"/>
      <c r="BR103" s="36"/>
      <c r="BS103" s="36"/>
      <c r="BT103" s="36"/>
      <c r="BU103" s="36"/>
      <c r="BV103" s="36"/>
      <c r="BW103" s="36"/>
      <c r="BX103" s="36"/>
      <c r="BY103" s="36"/>
      <c r="BZ103" s="36"/>
      <c r="CA103" s="36"/>
      <c r="CB103" s="36"/>
      <c r="CC103" s="36"/>
      <c r="CD103" s="36"/>
      <c r="CE103" s="36"/>
      <c r="CF103" s="36"/>
      <c r="CG103" s="36"/>
      <c r="CH103" s="36"/>
      <c r="CI103" s="36"/>
      <c r="CJ103" s="36"/>
      <c r="CK103" s="36"/>
      <c r="CL103" s="36"/>
      <c r="CM103" s="36"/>
      <c r="CN103" s="36"/>
      <c r="CO103" s="36"/>
      <c r="CP103" s="36"/>
      <c r="CQ103" s="36"/>
      <c r="CR103" s="36"/>
      <c r="CS103" s="36"/>
      <c r="CT103" s="36"/>
      <c r="CU103" s="36"/>
      <c r="CV103" s="36"/>
      <c r="CW103" s="36"/>
      <c r="CX103" s="36"/>
      <c r="CY103" s="36"/>
      <c r="CZ103" s="36"/>
      <c r="DA103" s="36"/>
      <c r="DB103" s="36"/>
      <c r="DC103" s="36"/>
      <c r="DD103" s="36"/>
      <c r="DE103" s="36"/>
      <c r="DF103" s="36"/>
      <c r="DG103" s="36"/>
      <c r="DH103" s="36"/>
      <c r="DI103" s="36"/>
      <c r="DJ103" s="36"/>
      <c r="DK103" s="36"/>
      <c r="DL103" s="36"/>
      <c r="DM103" s="36"/>
      <c r="DN103" s="36"/>
      <c r="DO103" s="36"/>
      <c r="DP103" s="36"/>
      <c r="DQ103" s="36"/>
      <c r="DR103" s="36"/>
      <c r="DS103" s="36"/>
      <c r="DT103" s="36"/>
      <c r="DU103" s="36"/>
      <c r="DV103" s="36"/>
      <c r="DW103" s="36"/>
      <c r="DX103" s="36"/>
      <c r="DY103" s="36"/>
      <c r="DZ103" s="36"/>
      <c r="EA103" s="36"/>
      <c r="EB103" s="36"/>
      <c r="EC103" s="36"/>
      <c r="ED103" s="36"/>
      <c r="EE103" s="36"/>
      <c r="EF103" s="36"/>
      <c r="EG103" s="36"/>
      <c r="EH103" s="36"/>
      <c r="EI103" s="36"/>
      <c r="EJ103" s="36"/>
      <c r="EK103" s="36"/>
      <c r="EL103" s="36"/>
      <c r="EM103" s="36"/>
      <c r="EN103" s="36"/>
      <c r="EO103" s="36"/>
      <c r="EP103" s="36"/>
      <c r="EQ103" s="36"/>
      <c r="ER103" s="36"/>
    </row>
    <row r="104" spans="1:148" ht="49.5" customHeight="1">
      <c r="A104" s="36"/>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c r="AC104" s="36"/>
      <c r="AD104" s="36"/>
      <c r="AE104" s="36"/>
      <c r="AF104" s="36"/>
      <c r="AG104" s="36"/>
      <c r="AH104" s="36"/>
      <c r="AI104" s="36"/>
      <c r="AJ104" s="36"/>
      <c r="AK104" s="36"/>
      <c r="AL104" s="36"/>
      <c r="AM104" s="36"/>
      <c r="AN104" s="36"/>
      <c r="AO104" s="36"/>
      <c r="AP104" s="36"/>
      <c r="AQ104" s="36"/>
      <c r="AR104" s="36"/>
      <c r="AS104" s="36"/>
      <c r="AT104" s="36"/>
      <c r="AU104" s="36"/>
      <c r="AV104" s="36"/>
      <c r="AW104" s="36"/>
      <c r="AX104" s="36"/>
      <c r="AY104" s="36"/>
      <c r="AZ104" s="36"/>
      <c r="BA104" s="36"/>
      <c r="BB104" s="36"/>
      <c r="BC104" s="36"/>
      <c r="BD104" s="36"/>
      <c r="BE104" s="36"/>
      <c r="BF104" s="36"/>
      <c r="BG104" s="36"/>
      <c r="BH104" s="36"/>
      <c r="BI104" s="36"/>
      <c r="BJ104" s="36"/>
      <c r="BK104" s="36"/>
      <c r="BL104" s="36"/>
      <c r="BM104" s="36"/>
      <c r="BN104" s="36"/>
      <c r="BO104" s="36"/>
      <c r="BP104" s="36"/>
      <c r="BQ104" s="36"/>
      <c r="BR104" s="36"/>
      <c r="BS104" s="36"/>
      <c r="BT104" s="36"/>
      <c r="BU104" s="36"/>
      <c r="BV104" s="36"/>
      <c r="BW104" s="36"/>
      <c r="BX104" s="36"/>
      <c r="BY104" s="36"/>
      <c r="BZ104" s="36"/>
      <c r="CA104" s="36"/>
      <c r="CB104" s="36"/>
      <c r="CC104" s="36"/>
      <c r="CD104" s="36"/>
      <c r="CE104" s="36"/>
      <c r="CF104" s="36"/>
      <c r="CG104" s="36"/>
      <c r="CH104" s="36"/>
      <c r="CI104" s="36"/>
      <c r="CJ104" s="36"/>
      <c r="CK104" s="36"/>
      <c r="CL104" s="36"/>
      <c r="CM104" s="36"/>
      <c r="CN104" s="36"/>
      <c r="CO104" s="36"/>
      <c r="CP104" s="36"/>
      <c r="CQ104" s="36"/>
      <c r="CR104" s="36"/>
      <c r="CS104" s="36"/>
      <c r="CT104" s="36"/>
      <c r="CU104" s="36"/>
      <c r="CV104" s="36"/>
      <c r="CW104" s="36"/>
      <c r="CX104" s="36"/>
      <c r="CY104" s="36"/>
      <c r="CZ104" s="36"/>
      <c r="DA104" s="36"/>
      <c r="DB104" s="36"/>
      <c r="DC104" s="36"/>
      <c r="DD104" s="36"/>
      <c r="DE104" s="36"/>
      <c r="DF104" s="36"/>
      <c r="DG104" s="36"/>
      <c r="DH104" s="36"/>
      <c r="DI104" s="36"/>
      <c r="DJ104" s="36"/>
      <c r="DK104" s="36"/>
      <c r="DL104" s="36"/>
      <c r="DM104" s="36"/>
      <c r="DN104" s="36"/>
      <c r="DO104" s="36"/>
      <c r="DP104" s="36"/>
      <c r="DQ104" s="36"/>
      <c r="DR104" s="36"/>
      <c r="DS104" s="36"/>
      <c r="DT104" s="36"/>
      <c r="DU104" s="36"/>
      <c r="DV104" s="36"/>
      <c r="DW104" s="36"/>
      <c r="DX104" s="36"/>
      <c r="DY104" s="36"/>
      <c r="DZ104" s="36"/>
      <c r="EA104" s="36"/>
      <c r="EB104" s="36"/>
      <c r="EC104" s="36"/>
      <c r="ED104" s="36"/>
      <c r="EE104" s="36"/>
      <c r="EF104" s="36"/>
      <c r="EG104" s="36"/>
      <c r="EH104" s="36"/>
      <c r="EI104" s="36"/>
      <c r="EJ104" s="36"/>
      <c r="EK104" s="36"/>
      <c r="EL104" s="36"/>
      <c r="EM104" s="36"/>
      <c r="EN104" s="36"/>
      <c r="EO104" s="36"/>
      <c r="EP104" s="36"/>
      <c r="EQ104" s="36"/>
      <c r="ER104" s="36"/>
    </row>
    <row r="105" spans="1:148" ht="49.5" customHeight="1">
      <c r="A105" s="36"/>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c r="AC105" s="36"/>
      <c r="AD105" s="36"/>
      <c r="AE105" s="36"/>
      <c r="AF105" s="36"/>
      <c r="AG105" s="36"/>
      <c r="AH105" s="36"/>
      <c r="AI105" s="36"/>
      <c r="AJ105" s="36"/>
      <c r="AK105" s="36"/>
      <c r="AL105" s="36"/>
      <c r="AM105" s="36"/>
      <c r="AN105" s="36"/>
      <c r="AO105" s="36"/>
      <c r="AP105" s="36"/>
      <c r="AQ105" s="36"/>
      <c r="AR105" s="36"/>
      <c r="AS105" s="36"/>
      <c r="AT105" s="36"/>
      <c r="AU105" s="36"/>
      <c r="AV105" s="36"/>
      <c r="AW105" s="36"/>
      <c r="AX105" s="36"/>
      <c r="AY105" s="36"/>
      <c r="AZ105" s="36"/>
      <c r="BA105" s="36"/>
      <c r="BB105" s="36"/>
      <c r="BC105" s="36"/>
      <c r="BD105" s="36"/>
      <c r="BE105" s="36"/>
      <c r="BF105" s="36"/>
      <c r="BG105" s="36"/>
      <c r="BH105" s="36"/>
      <c r="BI105" s="36"/>
      <c r="BJ105" s="36"/>
      <c r="BK105" s="36"/>
      <c r="BL105" s="36"/>
      <c r="BM105" s="36"/>
      <c r="BN105" s="36"/>
      <c r="BO105" s="36"/>
      <c r="BP105" s="36"/>
      <c r="BQ105" s="36"/>
      <c r="BR105" s="36"/>
      <c r="BS105" s="36"/>
      <c r="BT105" s="36"/>
      <c r="BU105" s="36"/>
      <c r="BV105" s="36"/>
      <c r="BW105" s="36"/>
      <c r="BX105" s="36"/>
      <c r="BY105" s="36"/>
      <c r="BZ105" s="36"/>
      <c r="CA105" s="36"/>
      <c r="CB105" s="36"/>
      <c r="CC105" s="36"/>
      <c r="CD105" s="36"/>
      <c r="CE105" s="36"/>
      <c r="CF105" s="36"/>
      <c r="CG105" s="36"/>
      <c r="CH105" s="36"/>
      <c r="CI105" s="36"/>
      <c r="CJ105" s="36"/>
      <c r="CK105" s="36"/>
      <c r="CL105" s="36"/>
      <c r="CM105" s="36"/>
      <c r="CN105" s="36"/>
      <c r="CO105" s="36"/>
      <c r="CP105" s="36"/>
      <c r="CQ105" s="36"/>
      <c r="CR105" s="36"/>
      <c r="CS105" s="36"/>
      <c r="CT105" s="36"/>
      <c r="CU105" s="36"/>
      <c r="CV105" s="36"/>
      <c r="CW105" s="36"/>
      <c r="CX105" s="36"/>
      <c r="CY105" s="36"/>
      <c r="CZ105" s="36"/>
      <c r="DA105" s="36"/>
      <c r="DB105" s="36"/>
      <c r="DC105" s="36"/>
      <c r="DD105" s="36"/>
      <c r="DE105" s="36"/>
      <c r="DF105" s="36"/>
      <c r="DG105" s="36"/>
      <c r="DH105" s="36"/>
      <c r="DI105" s="36"/>
      <c r="DJ105" s="36"/>
      <c r="DK105" s="36"/>
      <c r="DL105" s="36"/>
      <c r="DM105" s="36"/>
      <c r="DN105" s="36"/>
      <c r="DO105" s="36"/>
      <c r="DP105" s="36"/>
      <c r="DQ105" s="36"/>
      <c r="DR105" s="36"/>
      <c r="DS105" s="36"/>
      <c r="DT105" s="36"/>
      <c r="DU105" s="36"/>
      <c r="DV105" s="36"/>
      <c r="DW105" s="36"/>
      <c r="DX105" s="36"/>
      <c r="DY105" s="36"/>
      <c r="DZ105" s="36"/>
      <c r="EA105" s="36"/>
      <c r="EB105" s="36"/>
      <c r="EC105" s="36"/>
      <c r="ED105" s="36"/>
      <c r="EE105" s="36"/>
      <c r="EF105" s="36"/>
      <c r="EG105" s="36"/>
      <c r="EH105" s="36"/>
      <c r="EI105" s="36"/>
      <c r="EJ105" s="36"/>
      <c r="EK105" s="36"/>
      <c r="EL105" s="36"/>
      <c r="EM105" s="36"/>
      <c r="EN105" s="36"/>
      <c r="EO105" s="36"/>
      <c r="EP105" s="36"/>
      <c r="EQ105" s="36"/>
      <c r="ER105" s="36"/>
    </row>
    <row r="106" spans="1:148" ht="49.5" customHeight="1">
      <c r="A106" s="36"/>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c r="AC106" s="36"/>
      <c r="AD106" s="36"/>
      <c r="AE106" s="36"/>
      <c r="AF106" s="36"/>
      <c r="AG106" s="36"/>
      <c r="AH106" s="36"/>
      <c r="AI106" s="36"/>
      <c r="AJ106" s="36"/>
      <c r="AK106" s="36"/>
      <c r="AL106" s="36"/>
      <c r="AM106" s="36"/>
      <c r="AN106" s="36"/>
      <c r="AO106" s="36"/>
      <c r="AP106" s="36"/>
      <c r="AQ106" s="36"/>
      <c r="AR106" s="36"/>
      <c r="AS106" s="36"/>
      <c r="AT106" s="36"/>
      <c r="AU106" s="36"/>
      <c r="AV106" s="36"/>
      <c r="AW106" s="36"/>
      <c r="AX106" s="36"/>
      <c r="AY106" s="36"/>
      <c r="AZ106" s="36"/>
      <c r="BA106" s="36"/>
      <c r="BB106" s="36"/>
      <c r="BC106" s="36"/>
      <c r="BD106" s="36"/>
      <c r="BE106" s="36"/>
      <c r="BF106" s="36"/>
      <c r="BG106" s="36"/>
      <c r="BH106" s="36"/>
      <c r="BI106" s="36"/>
      <c r="BJ106" s="36"/>
      <c r="BK106" s="36"/>
      <c r="BL106" s="36"/>
      <c r="BM106" s="36"/>
      <c r="BN106" s="36"/>
      <c r="BO106" s="36"/>
      <c r="BP106" s="36"/>
      <c r="BQ106" s="36"/>
      <c r="BR106" s="36"/>
      <c r="BS106" s="36"/>
      <c r="BT106" s="36"/>
      <c r="BU106" s="36"/>
      <c r="BV106" s="36"/>
      <c r="BW106" s="36"/>
      <c r="BX106" s="36"/>
      <c r="BY106" s="36"/>
      <c r="BZ106" s="36"/>
      <c r="CA106" s="36"/>
      <c r="CB106" s="36"/>
      <c r="CC106" s="36"/>
      <c r="CD106" s="36"/>
      <c r="CE106" s="36"/>
      <c r="CF106" s="36"/>
      <c r="CG106" s="36"/>
      <c r="CH106" s="36"/>
      <c r="CI106" s="36"/>
      <c r="CJ106" s="36"/>
      <c r="CK106" s="36"/>
      <c r="CL106" s="36"/>
      <c r="CM106" s="36"/>
      <c r="CN106" s="36"/>
      <c r="CO106" s="36"/>
      <c r="CP106" s="36"/>
      <c r="CQ106" s="36"/>
      <c r="CR106" s="36"/>
      <c r="CS106" s="36"/>
      <c r="CT106" s="36"/>
      <c r="CU106" s="36"/>
      <c r="CV106" s="36"/>
      <c r="CW106" s="36"/>
      <c r="CX106" s="36"/>
      <c r="CY106" s="36"/>
      <c r="CZ106" s="36"/>
      <c r="DA106" s="36"/>
      <c r="DB106" s="36"/>
      <c r="DC106" s="36"/>
      <c r="DD106" s="36"/>
      <c r="DE106" s="36"/>
      <c r="DF106" s="36"/>
      <c r="DG106" s="36"/>
      <c r="DH106" s="36"/>
      <c r="DI106" s="36"/>
      <c r="DJ106" s="36"/>
      <c r="DK106" s="36"/>
      <c r="DL106" s="36"/>
      <c r="DM106" s="36"/>
      <c r="DN106" s="36"/>
      <c r="DO106" s="36"/>
      <c r="DP106" s="36"/>
      <c r="DQ106" s="36"/>
      <c r="DR106" s="36"/>
      <c r="DS106" s="36"/>
      <c r="DT106" s="36"/>
      <c r="DU106" s="36"/>
      <c r="DV106" s="36"/>
      <c r="DW106" s="36"/>
      <c r="DX106" s="36"/>
      <c r="DY106" s="36"/>
      <c r="DZ106" s="36"/>
      <c r="EA106" s="36"/>
      <c r="EB106" s="36"/>
      <c r="EC106" s="36"/>
      <c r="ED106" s="36"/>
      <c r="EE106" s="36"/>
      <c r="EF106" s="36"/>
      <c r="EG106" s="36"/>
      <c r="EH106" s="36"/>
      <c r="EI106" s="36"/>
      <c r="EJ106" s="36"/>
      <c r="EK106" s="36"/>
      <c r="EL106" s="36"/>
      <c r="EM106" s="36"/>
      <c r="EN106" s="36"/>
      <c r="EO106" s="36"/>
      <c r="EP106" s="36"/>
      <c r="EQ106" s="36"/>
      <c r="ER106" s="36"/>
    </row>
    <row r="107" spans="1:148" ht="49.5" customHeight="1">
      <c r="A107" s="36"/>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c r="AC107" s="36"/>
      <c r="AD107" s="36"/>
      <c r="AE107" s="36"/>
      <c r="AF107" s="36"/>
      <c r="AG107" s="36"/>
      <c r="AH107" s="36"/>
      <c r="AI107" s="36"/>
      <c r="AJ107" s="36"/>
      <c r="AK107" s="36"/>
      <c r="AL107" s="36"/>
      <c r="AM107" s="36"/>
      <c r="AN107" s="36"/>
      <c r="AO107" s="36"/>
      <c r="AP107" s="36"/>
      <c r="AQ107" s="36"/>
      <c r="AR107" s="36"/>
      <c r="AS107" s="36"/>
      <c r="AT107" s="36"/>
      <c r="AU107" s="36"/>
      <c r="AV107" s="36"/>
      <c r="AW107" s="36"/>
      <c r="AX107" s="36"/>
      <c r="AY107" s="36"/>
      <c r="AZ107" s="36"/>
      <c r="BA107" s="36"/>
      <c r="BB107" s="36"/>
      <c r="BC107" s="36"/>
      <c r="BD107" s="36"/>
      <c r="BE107" s="36"/>
      <c r="BF107" s="36"/>
      <c r="BG107" s="36"/>
      <c r="BH107" s="36"/>
      <c r="BI107" s="36"/>
      <c r="BJ107" s="36"/>
      <c r="BK107" s="36"/>
      <c r="BL107" s="36"/>
      <c r="BM107" s="36"/>
      <c r="BN107" s="36"/>
      <c r="BO107" s="36"/>
      <c r="BP107" s="36"/>
      <c r="BQ107" s="36"/>
      <c r="BR107" s="36"/>
      <c r="BS107" s="36"/>
      <c r="BT107" s="36"/>
      <c r="BU107" s="36"/>
      <c r="BV107" s="36"/>
      <c r="BW107" s="36"/>
      <c r="BX107" s="36"/>
      <c r="BY107" s="36"/>
      <c r="BZ107" s="36"/>
      <c r="CA107" s="36"/>
      <c r="CB107" s="36"/>
      <c r="CC107" s="36"/>
      <c r="CD107" s="36"/>
      <c r="CE107" s="36"/>
      <c r="CF107" s="36"/>
      <c r="CG107" s="36"/>
      <c r="CH107" s="36"/>
      <c r="CI107" s="36"/>
      <c r="CJ107" s="36"/>
      <c r="CK107" s="36"/>
      <c r="CL107" s="36"/>
      <c r="CM107" s="36"/>
      <c r="CN107" s="36"/>
      <c r="CO107" s="36"/>
      <c r="CP107" s="36"/>
      <c r="CQ107" s="36"/>
      <c r="CR107" s="36"/>
      <c r="CS107" s="36"/>
      <c r="CT107" s="36"/>
      <c r="CU107" s="36"/>
      <c r="CV107" s="36"/>
      <c r="CW107" s="36"/>
      <c r="CX107" s="36"/>
      <c r="CY107" s="36"/>
      <c r="CZ107" s="36"/>
      <c r="DA107" s="36"/>
      <c r="DB107" s="36"/>
      <c r="DC107" s="36"/>
      <c r="DD107" s="36"/>
      <c r="DE107" s="36"/>
      <c r="DF107" s="36"/>
      <c r="DG107" s="36"/>
      <c r="DH107" s="36"/>
      <c r="DI107" s="36"/>
      <c r="DJ107" s="36"/>
      <c r="DK107" s="36"/>
      <c r="DL107" s="36"/>
      <c r="DM107" s="36"/>
      <c r="DN107" s="36"/>
      <c r="DO107" s="36"/>
      <c r="DP107" s="36"/>
      <c r="DQ107" s="36"/>
      <c r="DR107" s="36"/>
      <c r="DS107" s="36"/>
      <c r="DT107" s="36"/>
      <c r="DU107" s="36"/>
      <c r="DV107" s="36"/>
      <c r="DW107" s="36"/>
      <c r="DX107" s="36"/>
      <c r="DY107" s="36"/>
      <c r="DZ107" s="36"/>
      <c r="EA107" s="36"/>
      <c r="EB107" s="36"/>
      <c r="EC107" s="36"/>
      <c r="ED107" s="36"/>
      <c r="EE107" s="36"/>
      <c r="EF107" s="36"/>
      <c r="EG107" s="36"/>
      <c r="EH107" s="36"/>
      <c r="EI107" s="36"/>
      <c r="EJ107" s="36"/>
      <c r="EK107" s="36"/>
      <c r="EL107" s="36"/>
      <c r="EM107" s="36"/>
      <c r="EN107" s="36"/>
      <c r="EO107" s="36"/>
      <c r="EP107" s="36"/>
      <c r="EQ107" s="36"/>
      <c r="ER107" s="36"/>
    </row>
    <row r="108" spans="1:148" ht="49.5" customHeight="1">
      <c r="A108" s="36"/>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c r="AC108" s="36"/>
      <c r="AD108" s="36"/>
      <c r="AE108" s="36"/>
      <c r="AF108" s="36"/>
      <c r="AG108" s="36"/>
      <c r="AH108" s="36"/>
      <c r="AI108" s="36"/>
      <c r="AJ108" s="36"/>
      <c r="AK108" s="36"/>
      <c r="AL108" s="36"/>
      <c r="AM108" s="36"/>
      <c r="AN108" s="36"/>
      <c r="AO108" s="36"/>
      <c r="AP108" s="36"/>
      <c r="AQ108" s="36"/>
      <c r="AR108" s="36"/>
      <c r="AS108" s="36"/>
      <c r="AT108" s="36"/>
      <c r="AU108" s="36"/>
      <c r="AV108" s="36"/>
      <c r="AW108" s="36"/>
      <c r="AX108" s="36"/>
      <c r="AY108" s="36"/>
      <c r="AZ108" s="36"/>
      <c r="BA108" s="36"/>
      <c r="BB108" s="36"/>
      <c r="BC108" s="36"/>
      <c r="BD108" s="36"/>
      <c r="BE108" s="36"/>
      <c r="BF108" s="36"/>
      <c r="BG108" s="36"/>
      <c r="BH108" s="36"/>
      <c r="BI108" s="36"/>
      <c r="BJ108" s="36"/>
      <c r="BK108" s="36"/>
      <c r="BL108" s="36"/>
      <c r="BM108" s="36"/>
      <c r="BN108" s="36"/>
      <c r="BO108" s="36"/>
      <c r="BP108" s="36"/>
      <c r="BQ108" s="36"/>
      <c r="BR108" s="36"/>
      <c r="BS108" s="36"/>
      <c r="BT108" s="36"/>
      <c r="BU108" s="36"/>
      <c r="BV108" s="36"/>
      <c r="BW108" s="36"/>
      <c r="BX108" s="36"/>
      <c r="BY108" s="36"/>
      <c r="BZ108" s="36"/>
      <c r="CA108" s="36"/>
      <c r="CB108" s="36"/>
      <c r="CC108" s="36"/>
      <c r="CD108" s="36"/>
      <c r="CE108" s="36"/>
      <c r="CF108" s="36"/>
      <c r="CG108" s="36"/>
      <c r="CH108" s="36"/>
      <c r="CI108" s="36"/>
      <c r="CJ108" s="36"/>
      <c r="CK108" s="36"/>
      <c r="CL108" s="36"/>
      <c r="CM108" s="36"/>
      <c r="CN108" s="36"/>
      <c r="CO108" s="36"/>
      <c r="CP108" s="36"/>
      <c r="CQ108" s="36"/>
      <c r="CR108" s="36"/>
      <c r="CS108" s="36"/>
      <c r="CT108" s="36"/>
      <c r="CU108" s="36"/>
      <c r="CV108" s="36"/>
      <c r="CW108" s="36"/>
      <c r="CX108" s="36"/>
      <c r="CY108" s="36"/>
      <c r="CZ108" s="36"/>
      <c r="DA108" s="36"/>
      <c r="DB108" s="36"/>
      <c r="DC108" s="36"/>
      <c r="DD108" s="36"/>
      <c r="DE108" s="36"/>
      <c r="DF108" s="36"/>
      <c r="DG108" s="36"/>
      <c r="DH108" s="36"/>
      <c r="DI108" s="36"/>
      <c r="DJ108" s="36"/>
      <c r="DK108" s="36"/>
      <c r="DL108" s="36"/>
      <c r="DM108" s="36"/>
      <c r="DN108" s="36"/>
      <c r="DO108" s="36"/>
      <c r="DP108" s="36"/>
      <c r="DQ108" s="36"/>
      <c r="DR108" s="36"/>
      <c r="DS108" s="36"/>
      <c r="DT108" s="36"/>
      <c r="DU108" s="36"/>
      <c r="DV108" s="36"/>
      <c r="DW108" s="36"/>
      <c r="DX108" s="36"/>
      <c r="DY108" s="36"/>
      <c r="DZ108" s="36"/>
      <c r="EA108" s="36"/>
      <c r="EB108" s="36"/>
      <c r="EC108" s="36"/>
      <c r="ED108" s="36"/>
      <c r="EE108" s="36"/>
      <c r="EF108" s="36"/>
      <c r="EG108" s="36"/>
      <c r="EH108" s="36"/>
      <c r="EI108" s="36"/>
      <c r="EJ108" s="36"/>
      <c r="EK108" s="36"/>
      <c r="EL108" s="36"/>
      <c r="EM108" s="36"/>
      <c r="EN108" s="36"/>
      <c r="EO108" s="36"/>
      <c r="EP108" s="36"/>
      <c r="EQ108" s="36"/>
      <c r="ER108" s="36"/>
    </row>
    <row r="109" spans="1:148" ht="49.5" customHeight="1">
      <c r="A109" s="36"/>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c r="AC109" s="36"/>
      <c r="AD109" s="36"/>
      <c r="AE109" s="36"/>
      <c r="AF109" s="36"/>
      <c r="AG109" s="36"/>
      <c r="AH109" s="36"/>
      <c r="AI109" s="36"/>
      <c r="AJ109" s="36"/>
      <c r="AK109" s="36"/>
      <c r="AL109" s="36"/>
      <c r="AM109" s="36"/>
      <c r="AN109" s="36"/>
      <c r="AO109" s="36"/>
      <c r="AP109" s="36"/>
      <c r="AQ109" s="36"/>
      <c r="AR109" s="36"/>
      <c r="AS109" s="36"/>
      <c r="AT109" s="36"/>
      <c r="AU109" s="36"/>
      <c r="AV109" s="36"/>
      <c r="AW109" s="36"/>
      <c r="AX109" s="36"/>
      <c r="AY109" s="36"/>
      <c r="AZ109" s="36"/>
      <c r="BA109" s="36"/>
      <c r="BB109" s="36"/>
      <c r="BC109" s="36"/>
      <c r="BD109" s="36"/>
      <c r="BE109" s="36"/>
      <c r="BF109" s="36"/>
      <c r="BG109" s="36"/>
      <c r="BH109" s="36"/>
      <c r="BI109" s="36"/>
      <c r="BJ109" s="36"/>
      <c r="BK109" s="36"/>
      <c r="BL109" s="36"/>
      <c r="BM109" s="36"/>
      <c r="BN109" s="36"/>
      <c r="BO109" s="36"/>
      <c r="BP109" s="36"/>
      <c r="BQ109" s="36"/>
      <c r="BR109" s="36"/>
      <c r="BS109" s="36"/>
      <c r="BT109" s="36"/>
      <c r="BU109" s="36"/>
      <c r="BV109" s="36"/>
      <c r="BW109" s="36"/>
      <c r="BX109" s="36"/>
      <c r="BY109" s="36"/>
      <c r="BZ109" s="36"/>
      <c r="CA109" s="36"/>
      <c r="CB109" s="36"/>
      <c r="CC109" s="36"/>
      <c r="CD109" s="36"/>
      <c r="CE109" s="36"/>
      <c r="CF109" s="36"/>
      <c r="CG109" s="36"/>
      <c r="CH109" s="36"/>
      <c r="CI109" s="36"/>
      <c r="CJ109" s="36"/>
      <c r="CK109" s="36"/>
      <c r="CL109" s="36"/>
      <c r="CM109" s="36"/>
      <c r="CN109" s="36"/>
      <c r="CO109" s="36"/>
      <c r="CP109" s="36"/>
      <c r="CQ109" s="36"/>
      <c r="CR109" s="36"/>
      <c r="CS109" s="36"/>
      <c r="CT109" s="36"/>
      <c r="CU109" s="36"/>
      <c r="CV109" s="36"/>
      <c r="CW109" s="36"/>
      <c r="CX109" s="36"/>
      <c r="CY109" s="36"/>
      <c r="CZ109" s="36"/>
      <c r="DA109" s="36"/>
      <c r="DB109" s="36"/>
      <c r="DC109" s="36"/>
      <c r="DD109" s="36"/>
      <c r="DE109" s="36"/>
      <c r="DF109" s="36"/>
      <c r="DG109" s="36"/>
      <c r="DH109" s="36"/>
      <c r="DI109" s="36"/>
      <c r="DJ109" s="36"/>
      <c r="DK109" s="36"/>
      <c r="DL109" s="36"/>
      <c r="DM109" s="36"/>
      <c r="DN109" s="36"/>
      <c r="DO109" s="36"/>
      <c r="DP109" s="36"/>
      <c r="DQ109" s="36"/>
      <c r="DR109" s="36"/>
      <c r="DS109" s="36"/>
      <c r="DT109" s="36"/>
      <c r="DU109" s="36"/>
      <c r="DV109" s="36"/>
      <c r="DW109" s="36"/>
      <c r="DX109" s="36"/>
      <c r="DY109" s="36"/>
      <c r="DZ109" s="36"/>
      <c r="EA109" s="36"/>
      <c r="EB109" s="36"/>
      <c r="EC109" s="36"/>
      <c r="ED109" s="36"/>
      <c r="EE109" s="36"/>
      <c r="EF109" s="36"/>
      <c r="EG109" s="36"/>
      <c r="EH109" s="36"/>
      <c r="EI109" s="36"/>
      <c r="EJ109" s="36"/>
      <c r="EK109" s="36"/>
      <c r="EL109" s="36"/>
      <c r="EM109" s="36"/>
      <c r="EN109" s="36"/>
      <c r="EO109" s="36"/>
      <c r="EP109" s="36"/>
      <c r="EQ109" s="36"/>
      <c r="ER109" s="36"/>
    </row>
    <row r="110" spans="1:148" ht="49.5" customHeight="1">
      <c r="A110" s="36"/>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c r="AC110" s="36"/>
      <c r="AD110" s="36"/>
      <c r="AE110" s="36"/>
      <c r="AF110" s="36"/>
      <c r="AG110" s="36"/>
      <c r="AH110" s="36"/>
      <c r="AI110" s="36"/>
      <c r="AJ110" s="36"/>
      <c r="AK110" s="36"/>
      <c r="AL110" s="36"/>
      <c r="AM110" s="36"/>
      <c r="AN110" s="36"/>
      <c r="AO110" s="36"/>
      <c r="AP110" s="36"/>
      <c r="AQ110" s="36"/>
      <c r="AR110" s="36"/>
      <c r="AS110" s="36"/>
      <c r="AT110" s="36"/>
      <c r="AU110" s="36"/>
      <c r="AV110" s="36"/>
      <c r="AW110" s="36"/>
      <c r="AX110" s="36"/>
      <c r="AY110" s="36"/>
      <c r="AZ110" s="36"/>
      <c r="BA110" s="36"/>
      <c r="BB110" s="36"/>
      <c r="BC110" s="36"/>
      <c r="BD110" s="36"/>
      <c r="BE110" s="36"/>
      <c r="BF110" s="36"/>
      <c r="BG110" s="36"/>
      <c r="BH110" s="36"/>
      <c r="BI110" s="36"/>
      <c r="BJ110" s="36"/>
      <c r="BK110" s="36"/>
      <c r="BL110" s="36"/>
      <c r="BM110" s="36"/>
      <c r="BN110" s="36"/>
      <c r="BO110" s="36"/>
      <c r="BP110" s="36"/>
      <c r="BQ110" s="36"/>
      <c r="BR110" s="36"/>
      <c r="BS110" s="36"/>
      <c r="BT110" s="36"/>
      <c r="BU110" s="36"/>
      <c r="BV110" s="36"/>
      <c r="BW110" s="36"/>
      <c r="BX110" s="36"/>
      <c r="BY110" s="36"/>
      <c r="BZ110" s="36"/>
      <c r="CA110" s="36"/>
      <c r="CB110" s="36"/>
      <c r="CC110" s="36"/>
      <c r="CD110" s="36"/>
      <c r="CE110" s="36"/>
      <c r="CF110" s="36"/>
      <c r="CG110" s="36"/>
      <c r="CH110" s="36"/>
      <c r="CI110" s="36"/>
      <c r="CJ110" s="36"/>
      <c r="CK110" s="36"/>
      <c r="CL110" s="36"/>
      <c r="CM110" s="36"/>
      <c r="CN110" s="36"/>
      <c r="CO110" s="36"/>
      <c r="CP110" s="36"/>
      <c r="CQ110" s="36"/>
      <c r="CR110" s="36"/>
      <c r="CS110" s="36"/>
      <c r="CT110" s="36"/>
      <c r="CU110" s="36"/>
      <c r="CV110" s="36"/>
      <c r="CW110" s="36"/>
      <c r="CX110" s="36"/>
      <c r="CY110" s="36"/>
      <c r="CZ110" s="36"/>
      <c r="DA110" s="36"/>
      <c r="DB110" s="36"/>
      <c r="DC110" s="36"/>
      <c r="DD110" s="36"/>
      <c r="DE110" s="36"/>
      <c r="DF110" s="36"/>
      <c r="DG110" s="36"/>
      <c r="DH110" s="36"/>
      <c r="DI110" s="36"/>
      <c r="DJ110" s="36"/>
      <c r="DK110" s="36"/>
      <c r="DL110" s="36"/>
      <c r="DM110" s="36"/>
      <c r="DN110" s="36"/>
      <c r="DO110" s="36"/>
      <c r="DP110" s="36"/>
      <c r="DQ110" s="36"/>
      <c r="DR110" s="36"/>
      <c r="DS110" s="36"/>
      <c r="DT110" s="36"/>
      <c r="DU110" s="36"/>
      <c r="DV110" s="36"/>
      <c r="DW110" s="36"/>
      <c r="DX110" s="36"/>
      <c r="DY110" s="36"/>
      <c r="DZ110" s="36"/>
      <c r="EA110" s="36"/>
      <c r="EB110" s="36"/>
      <c r="EC110" s="36"/>
      <c r="ED110" s="36"/>
      <c r="EE110" s="36"/>
      <c r="EF110" s="36"/>
      <c r="EG110" s="36"/>
      <c r="EH110" s="36"/>
      <c r="EI110" s="36"/>
      <c r="EJ110" s="36"/>
      <c r="EK110" s="36"/>
      <c r="EL110" s="36"/>
      <c r="EM110" s="36"/>
      <c r="EN110" s="36"/>
      <c r="EO110" s="36"/>
      <c r="EP110" s="36"/>
      <c r="EQ110" s="36"/>
      <c r="ER110" s="36"/>
    </row>
    <row r="111" spans="1:148" ht="49.5" customHeight="1">
      <c r="A111" s="36"/>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c r="AC111" s="36"/>
      <c r="AD111" s="36"/>
      <c r="AE111" s="36"/>
      <c r="AF111" s="36"/>
      <c r="AG111" s="36"/>
      <c r="AH111" s="36"/>
      <c r="AI111" s="36"/>
      <c r="AJ111" s="36"/>
      <c r="AK111" s="36"/>
      <c r="AL111" s="36"/>
      <c r="AM111" s="36"/>
      <c r="AN111" s="36"/>
      <c r="AO111" s="36"/>
      <c r="AP111" s="36"/>
      <c r="AQ111" s="36"/>
      <c r="AR111" s="36"/>
      <c r="AS111" s="36"/>
      <c r="AT111" s="36"/>
      <c r="AU111" s="36"/>
      <c r="AV111" s="36"/>
      <c r="AW111" s="36"/>
      <c r="AX111" s="36"/>
      <c r="AY111" s="36"/>
      <c r="AZ111" s="36"/>
      <c r="BA111" s="36"/>
      <c r="BB111" s="36"/>
      <c r="BC111" s="36"/>
      <c r="BD111" s="36"/>
      <c r="BE111" s="36"/>
      <c r="BF111" s="36"/>
      <c r="BG111" s="36"/>
      <c r="BH111" s="36"/>
      <c r="BI111" s="36"/>
      <c r="BJ111" s="36"/>
      <c r="BK111" s="36"/>
      <c r="BL111" s="36"/>
      <c r="BM111" s="36"/>
      <c r="BN111" s="36"/>
      <c r="BO111" s="36"/>
      <c r="BP111" s="36"/>
      <c r="BQ111" s="36"/>
      <c r="BR111" s="36"/>
      <c r="BS111" s="36"/>
      <c r="BT111" s="36"/>
      <c r="BU111" s="36"/>
      <c r="BV111" s="36"/>
      <c r="BW111" s="36"/>
      <c r="BX111" s="36"/>
      <c r="BY111" s="36"/>
      <c r="BZ111" s="36"/>
      <c r="CA111" s="36"/>
      <c r="CB111" s="36"/>
      <c r="CC111" s="36"/>
      <c r="CD111" s="36"/>
      <c r="CE111" s="36"/>
      <c r="CF111" s="36"/>
      <c r="CG111" s="36"/>
      <c r="CH111" s="36"/>
      <c r="CI111" s="36"/>
      <c r="CJ111" s="36"/>
      <c r="CK111" s="36"/>
      <c r="CL111" s="36"/>
      <c r="CM111" s="36"/>
      <c r="CN111" s="36"/>
      <c r="CO111" s="36"/>
      <c r="CP111" s="36"/>
      <c r="CQ111" s="36"/>
      <c r="CR111" s="36"/>
      <c r="CS111" s="36"/>
      <c r="CT111" s="36"/>
      <c r="CU111" s="36"/>
      <c r="CV111" s="36"/>
      <c r="CW111" s="36"/>
      <c r="CX111" s="36"/>
      <c r="CY111" s="36"/>
      <c r="CZ111" s="36"/>
      <c r="DA111" s="36"/>
      <c r="DB111" s="36"/>
      <c r="DC111" s="36"/>
      <c r="DD111" s="36"/>
      <c r="DE111" s="36"/>
      <c r="DF111" s="36"/>
      <c r="DG111" s="36"/>
      <c r="DH111" s="36"/>
      <c r="DI111" s="36"/>
      <c r="DJ111" s="36"/>
      <c r="DK111" s="36"/>
      <c r="DL111" s="36"/>
      <c r="DM111" s="36"/>
      <c r="DN111" s="36"/>
      <c r="DO111" s="36"/>
      <c r="DP111" s="36"/>
      <c r="DQ111" s="36"/>
      <c r="DR111" s="36"/>
      <c r="DS111" s="36"/>
      <c r="DT111" s="36"/>
      <c r="DU111" s="36"/>
      <c r="DV111" s="36"/>
      <c r="DW111" s="36"/>
      <c r="DX111" s="36"/>
      <c r="DY111" s="36"/>
      <c r="DZ111" s="36"/>
      <c r="EA111" s="36"/>
      <c r="EB111" s="36"/>
      <c r="EC111" s="36"/>
      <c r="ED111" s="36"/>
      <c r="EE111" s="36"/>
      <c r="EF111" s="36"/>
      <c r="EG111" s="36"/>
      <c r="EH111" s="36"/>
      <c r="EI111" s="36"/>
      <c r="EJ111" s="36"/>
      <c r="EK111" s="36"/>
      <c r="EL111" s="36"/>
      <c r="EM111" s="36"/>
      <c r="EN111" s="36"/>
      <c r="EO111" s="36"/>
      <c r="EP111" s="36"/>
      <c r="EQ111" s="36"/>
      <c r="ER111" s="36"/>
    </row>
    <row r="112" spans="1:148" ht="49.5" customHeight="1">
      <c r="A112" s="36"/>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c r="AC112" s="36"/>
      <c r="AD112" s="36"/>
      <c r="AE112" s="36"/>
      <c r="AF112" s="36"/>
      <c r="AG112" s="36"/>
      <c r="AH112" s="36"/>
      <c r="AI112" s="36"/>
      <c r="AJ112" s="36"/>
      <c r="AK112" s="36"/>
      <c r="AL112" s="36"/>
      <c r="AM112" s="36"/>
      <c r="AN112" s="36"/>
      <c r="AO112" s="36"/>
      <c r="AP112" s="36"/>
      <c r="AQ112" s="36"/>
      <c r="AR112" s="36"/>
      <c r="AS112" s="36"/>
      <c r="AT112" s="36"/>
      <c r="AU112" s="36"/>
      <c r="AV112" s="36"/>
      <c r="AW112" s="36"/>
      <c r="AX112" s="36"/>
      <c r="AY112" s="36"/>
      <c r="AZ112" s="36"/>
      <c r="BA112" s="36"/>
      <c r="BB112" s="36"/>
      <c r="BC112" s="36"/>
      <c r="BD112" s="36"/>
      <c r="BE112" s="36"/>
      <c r="BF112" s="36"/>
      <c r="BG112" s="36"/>
      <c r="BH112" s="36"/>
      <c r="BI112" s="36"/>
      <c r="BJ112" s="36"/>
      <c r="BK112" s="36"/>
      <c r="BL112" s="36"/>
      <c r="BM112" s="36"/>
      <c r="BN112" s="36"/>
      <c r="BO112" s="36"/>
      <c r="BP112" s="36"/>
      <c r="BQ112" s="36"/>
      <c r="BR112" s="36"/>
      <c r="BS112" s="36"/>
      <c r="BT112" s="36"/>
      <c r="BU112" s="36"/>
      <c r="BV112" s="36"/>
      <c r="BW112" s="36"/>
      <c r="BX112" s="36"/>
      <c r="BY112" s="36"/>
      <c r="BZ112" s="36"/>
      <c r="CA112" s="36"/>
      <c r="CB112" s="36"/>
      <c r="CC112" s="36"/>
      <c r="CD112" s="36"/>
      <c r="CE112" s="36"/>
      <c r="CF112" s="36"/>
      <c r="CG112" s="36"/>
      <c r="CH112" s="36"/>
      <c r="CI112" s="36"/>
      <c r="CJ112" s="36"/>
      <c r="CK112" s="36"/>
      <c r="CL112" s="36"/>
      <c r="CM112" s="36"/>
      <c r="CN112" s="36"/>
      <c r="CO112" s="36"/>
      <c r="CP112" s="36"/>
      <c r="CQ112" s="36"/>
      <c r="CR112" s="36"/>
      <c r="CS112" s="36"/>
      <c r="CT112" s="36"/>
      <c r="CU112" s="36"/>
      <c r="CV112" s="36"/>
      <c r="CW112" s="36"/>
      <c r="CX112" s="36"/>
      <c r="CY112" s="36"/>
      <c r="CZ112" s="36"/>
      <c r="DA112" s="36"/>
      <c r="DB112" s="36"/>
      <c r="DC112" s="36"/>
      <c r="DD112" s="36"/>
      <c r="DE112" s="36"/>
      <c r="DF112" s="36"/>
      <c r="DG112" s="36"/>
      <c r="DH112" s="36"/>
      <c r="DI112" s="36"/>
      <c r="DJ112" s="36"/>
      <c r="DK112" s="36"/>
      <c r="DL112" s="36"/>
      <c r="DM112" s="36"/>
      <c r="DN112" s="36"/>
      <c r="DO112" s="36"/>
      <c r="DP112" s="36"/>
      <c r="DQ112" s="36"/>
      <c r="DR112" s="36"/>
      <c r="DS112" s="36"/>
      <c r="DT112" s="36"/>
      <c r="DU112" s="36"/>
      <c r="DV112" s="36"/>
      <c r="DW112" s="36"/>
      <c r="DX112" s="36"/>
      <c r="DY112" s="36"/>
      <c r="DZ112" s="36"/>
      <c r="EA112" s="36"/>
      <c r="EB112" s="36"/>
      <c r="EC112" s="36"/>
      <c r="ED112" s="36"/>
      <c r="EE112" s="36"/>
      <c r="EF112" s="36"/>
      <c r="EG112" s="36"/>
      <c r="EH112" s="36"/>
      <c r="EI112" s="36"/>
      <c r="EJ112" s="36"/>
      <c r="EK112" s="36"/>
      <c r="EL112" s="36"/>
      <c r="EM112" s="36"/>
      <c r="EN112" s="36"/>
      <c r="EO112" s="36"/>
      <c r="EP112" s="36"/>
      <c r="EQ112" s="36"/>
      <c r="ER112" s="36"/>
    </row>
    <row r="113" spans="1:148" ht="49.5" customHeight="1">
      <c r="A113" s="36"/>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c r="AC113" s="36"/>
      <c r="AD113" s="36"/>
      <c r="AE113" s="36"/>
      <c r="AF113" s="36"/>
      <c r="AG113" s="36"/>
      <c r="AH113" s="36"/>
      <c r="AI113" s="36"/>
      <c r="AJ113" s="36"/>
      <c r="AK113" s="36"/>
      <c r="AL113" s="36"/>
      <c r="AM113" s="36"/>
      <c r="AN113" s="36"/>
      <c r="AO113" s="36"/>
      <c r="AP113" s="36"/>
      <c r="AQ113" s="36"/>
      <c r="AR113" s="36"/>
      <c r="AS113" s="36"/>
      <c r="AT113" s="36"/>
      <c r="AU113" s="36"/>
      <c r="AV113" s="36"/>
      <c r="AW113" s="36"/>
      <c r="AX113" s="36"/>
      <c r="AY113" s="36"/>
      <c r="AZ113" s="36"/>
      <c r="BA113" s="36"/>
      <c r="BB113" s="36"/>
      <c r="BC113" s="36"/>
      <c r="BD113" s="36"/>
      <c r="BE113" s="36"/>
      <c r="BF113" s="36"/>
      <c r="BG113" s="36"/>
      <c r="BH113" s="36"/>
      <c r="BI113" s="36"/>
      <c r="BJ113" s="36"/>
      <c r="BK113" s="36"/>
      <c r="BL113" s="36"/>
      <c r="BM113" s="36"/>
      <c r="BN113" s="36"/>
      <c r="BO113" s="36"/>
      <c r="BP113" s="36"/>
      <c r="BQ113" s="36"/>
      <c r="BR113" s="36"/>
      <c r="BS113" s="36"/>
      <c r="BT113" s="36"/>
      <c r="BU113" s="36"/>
      <c r="BV113" s="36"/>
      <c r="BW113" s="36"/>
      <c r="BX113" s="36"/>
      <c r="BY113" s="36"/>
      <c r="BZ113" s="36"/>
      <c r="CA113" s="36"/>
      <c r="CB113" s="36"/>
      <c r="CC113" s="36"/>
      <c r="CD113" s="36"/>
      <c r="CE113" s="36"/>
      <c r="CF113" s="36"/>
      <c r="CG113" s="36"/>
      <c r="CH113" s="36"/>
      <c r="CI113" s="36"/>
      <c r="CJ113" s="36"/>
      <c r="CK113" s="36"/>
      <c r="CL113" s="36"/>
      <c r="CM113" s="36"/>
      <c r="CN113" s="36"/>
      <c r="CO113" s="36"/>
      <c r="CP113" s="36"/>
      <c r="CQ113" s="36"/>
      <c r="CR113" s="36"/>
      <c r="CS113" s="36"/>
      <c r="CT113" s="36"/>
      <c r="CU113" s="36"/>
      <c r="CV113" s="36"/>
      <c r="CW113" s="36"/>
      <c r="CX113" s="36"/>
      <c r="CY113" s="36"/>
      <c r="CZ113" s="36"/>
      <c r="DA113" s="36"/>
      <c r="DB113" s="36"/>
      <c r="DC113" s="36"/>
      <c r="DD113" s="36"/>
      <c r="DE113" s="36"/>
      <c r="DF113" s="36"/>
      <c r="DG113" s="36"/>
      <c r="DH113" s="36"/>
      <c r="DI113" s="36"/>
      <c r="DJ113" s="36"/>
      <c r="DK113" s="36"/>
      <c r="DL113" s="36"/>
      <c r="DM113" s="36"/>
      <c r="DN113" s="36"/>
      <c r="DO113" s="36"/>
      <c r="DP113" s="36"/>
      <c r="DQ113" s="36"/>
      <c r="DR113" s="36"/>
      <c r="DS113" s="36"/>
      <c r="DT113" s="36"/>
      <c r="DU113" s="36"/>
      <c r="DV113" s="36"/>
      <c r="DW113" s="36"/>
      <c r="DX113" s="36"/>
      <c r="DY113" s="36"/>
      <c r="DZ113" s="36"/>
      <c r="EA113" s="36"/>
      <c r="EB113" s="36"/>
      <c r="EC113" s="36"/>
      <c r="ED113" s="36"/>
      <c r="EE113" s="36"/>
      <c r="EF113" s="36"/>
      <c r="EG113" s="36"/>
      <c r="EH113" s="36"/>
      <c r="EI113" s="36"/>
      <c r="EJ113" s="36"/>
      <c r="EK113" s="36"/>
      <c r="EL113" s="36"/>
      <c r="EM113" s="36"/>
      <c r="EN113" s="36"/>
      <c r="EO113" s="36"/>
      <c r="EP113" s="36"/>
      <c r="EQ113" s="36"/>
      <c r="ER113" s="36"/>
    </row>
    <row r="114" spans="1:148" ht="49.5" customHeight="1">
      <c r="A114" s="36"/>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c r="AC114" s="36"/>
      <c r="AD114" s="36"/>
      <c r="AE114" s="36"/>
      <c r="AF114" s="36"/>
      <c r="AG114" s="36"/>
      <c r="AH114" s="36"/>
      <c r="AI114" s="36"/>
      <c r="AJ114" s="36"/>
      <c r="AK114" s="36"/>
      <c r="AL114" s="36"/>
      <c r="AM114" s="36"/>
      <c r="AN114" s="36"/>
      <c r="AO114" s="36"/>
      <c r="AP114" s="36"/>
      <c r="AQ114" s="36"/>
      <c r="AR114" s="36"/>
      <c r="AS114" s="36"/>
      <c r="AT114" s="36"/>
      <c r="AU114" s="36"/>
      <c r="AV114" s="36"/>
      <c r="AW114" s="36"/>
      <c r="AX114" s="36"/>
      <c r="AY114" s="36"/>
      <c r="AZ114" s="36"/>
      <c r="BA114" s="36"/>
      <c r="BB114" s="36"/>
      <c r="BC114" s="36"/>
      <c r="BD114" s="36"/>
      <c r="BE114" s="36"/>
      <c r="BF114" s="36"/>
      <c r="BG114" s="36"/>
      <c r="BH114" s="36"/>
      <c r="BI114" s="36"/>
      <c r="BJ114" s="36"/>
      <c r="BK114" s="36"/>
      <c r="BL114" s="36"/>
      <c r="BM114" s="36"/>
      <c r="BN114" s="36"/>
      <c r="BO114" s="36"/>
      <c r="BP114" s="36"/>
      <c r="BQ114" s="36"/>
      <c r="BR114" s="36"/>
      <c r="BS114" s="36"/>
      <c r="BT114" s="36"/>
      <c r="BU114" s="36"/>
      <c r="BV114" s="36"/>
      <c r="BW114" s="36"/>
      <c r="BX114" s="36"/>
      <c r="BY114" s="36"/>
      <c r="BZ114" s="36"/>
      <c r="CA114" s="36"/>
      <c r="CB114" s="36"/>
      <c r="CC114" s="36"/>
      <c r="CD114" s="36"/>
      <c r="CE114" s="36"/>
      <c r="CF114" s="36"/>
      <c r="CG114" s="36"/>
      <c r="CH114" s="36"/>
      <c r="CI114" s="36"/>
      <c r="CJ114" s="36"/>
      <c r="CK114" s="36"/>
      <c r="CL114" s="36"/>
      <c r="CM114" s="36"/>
      <c r="CN114" s="36"/>
      <c r="CO114" s="36"/>
      <c r="CP114" s="36"/>
      <c r="CQ114" s="36"/>
      <c r="CR114" s="36"/>
      <c r="CS114" s="36"/>
      <c r="CT114" s="36"/>
      <c r="CU114" s="36"/>
      <c r="CV114" s="36"/>
      <c r="CW114" s="36"/>
      <c r="CX114" s="36"/>
      <c r="CY114" s="36"/>
      <c r="CZ114" s="36"/>
      <c r="DA114" s="36"/>
      <c r="DB114" s="36"/>
      <c r="DC114" s="36"/>
      <c r="DD114" s="36"/>
      <c r="DE114" s="36"/>
      <c r="DF114" s="36"/>
      <c r="DG114" s="36"/>
      <c r="DH114" s="36"/>
      <c r="DI114" s="36"/>
      <c r="DJ114" s="36"/>
      <c r="DK114" s="36"/>
      <c r="DL114" s="36"/>
      <c r="DM114" s="36"/>
      <c r="DN114" s="36"/>
      <c r="DO114" s="36"/>
      <c r="DP114" s="36"/>
      <c r="DQ114" s="36"/>
      <c r="DR114" s="36"/>
      <c r="DS114" s="36"/>
      <c r="DT114" s="36"/>
      <c r="DU114" s="36"/>
      <c r="DV114" s="36"/>
      <c r="DW114" s="36"/>
      <c r="DX114" s="36"/>
      <c r="DY114" s="36"/>
      <c r="DZ114" s="36"/>
      <c r="EA114" s="36"/>
      <c r="EB114" s="36"/>
      <c r="EC114" s="36"/>
      <c r="ED114" s="36"/>
      <c r="EE114" s="36"/>
      <c r="EF114" s="36"/>
      <c r="EG114" s="36"/>
      <c r="EH114" s="36"/>
      <c r="EI114" s="36"/>
      <c r="EJ114" s="36"/>
      <c r="EK114" s="36"/>
      <c r="EL114" s="36"/>
      <c r="EM114" s="36"/>
      <c r="EN114" s="36"/>
      <c r="EO114" s="36"/>
      <c r="EP114" s="36"/>
      <c r="EQ114" s="36"/>
      <c r="ER114" s="36"/>
    </row>
    <row r="115" spans="1:148" ht="49.5" customHeight="1">
      <c r="A115" s="36"/>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c r="AC115" s="36"/>
      <c r="AD115" s="36"/>
      <c r="AE115" s="36"/>
      <c r="AF115" s="36"/>
      <c r="AG115" s="36"/>
      <c r="AH115" s="36"/>
      <c r="AI115" s="36"/>
      <c r="AJ115" s="36"/>
      <c r="AK115" s="36"/>
      <c r="AL115" s="36"/>
      <c r="AM115" s="36"/>
      <c r="AN115" s="36"/>
      <c r="AO115" s="36"/>
      <c r="AP115" s="36"/>
      <c r="AQ115" s="36"/>
      <c r="AR115" s="36"/>
      <c r="AS115" s="36"/>
      <c r="AT115" s="36"/>
      <c r="AU115" s="36"/>
      <c r="AV115" s="36"/>
      <c r="AW115" s="36"/>
      <c r="AX115" s="36"/>
      <c r="AY115" s="36"/>
      <c r="AZ115" s="36"/>
      <c r="BA115" s="36"/>
      <c r="BB115" s="36"/>
      <c r="BC115" s="36"/>
      <c r="BD115" s="36"/>
      <c r="BE115" s="36"/>
      <c r="BF115" s="36"/>
      <c r="BG115" s="36"/>
      <c r="BH115" s="36"/>
      <c r="BI115" s="36"/>
      <c r="BJ115" s="36"/>
      <c r="BK115" s="36"/>
      <c r="BL115" s="36"/>
      <c r="BM115" s="36"/>
      <c r="BN115" s="36"/>
      <c r="BO115" s="36"/>
      <c r="BP115" s="36"/>
      <c r="BQ115" s="36"/>
      <c r="BR115" s="36"/>
      <c r="BS115" s="36"/>
      <c r="BT115" s="36"/>
      <c r="BU115" s="36"/>
      <c r="BV115" s="36"/>
      <c r="BW115" s="36"/>
      <c r="BX115" s="36"/>
      <c r="BY115" s="36"/>
      <c r="BZ115" s="36"/>
      <c r="CA115" s="36"/>
      <c r="CB115" s="36"/>
      <c r="CC115" s="36"/>
      <c r="CD115" s="36"/>
      <c r="CE115" s="36"/>
      <c r="CF115" s="36"/>
      <c r="CG115" s="36"/>
      <c r="CH115" s="36"/>
      <c r="CI115" s="36"/>
      <c r="CJ115" s="36"/>
      <c r="CK115" s="36"/>
      <c r="CL115" s="36"/>
      <c r="CM115" s="36"/>
      <c r="CN115" s="36"/>
      <c r="CO115" s="36"/>
      <c r="CP115" s="36"/>
      <c r="CQ115" s="36"/>
      <c r="CR115" s="36"/>
      <c r="CS115" s="36"/>
      <c r="CT115" s="36"/>
      <c r="CU115" s="36"/>
      <c r="CV115" s="36"/>
      <c r="CW115" s="36"/>
      <c r="CX115" s="36"/>
      <c r="CY115" s="36"/>
      <c r="CZ115" s="36"/>
      <c r="DA115" s="36"/>
      <c r="DB115" s="36"/>
      <c r="DC115" s="36"/>
      <c r="DD115" s="36"/>
      <c r="DE115" s="36"/>
      <c r="DF115" s="36"/>
      <c r="DG115" s="36"/>
      <c r="DH115" s="36"/>
      <c r="DI115" s="36"/>
      <c r="DJ115" s="36"/>
      <c r="DK115" s="36"/>
      <c r="DL115" s="36"/>
      <c r="DM115" s="36"/>
      <c r="DN115" s="36"/>
      <c r="DO115" s="36"/>
      <c r="DP115" s="36"/>
      <c r="DQ115" s="36"/>
      <c r="DR115" s="36"/>
      <c r="DS115" s="36"/>
      <c r="DT115" s="36"/>
      <c r="DU115" s="36"/>
      <c r="DV115" s="36"/>
      <c r="DW115" s="36"/>
      <c r="DX115" s="36"/>
      <c r="DY115" s="36"/>
      <c r="DZ115" s="36"/>
      <c r="EA115" s="36"/>
      <c r="EB115" s="36"/>
      <c r="EC115" s="36"/>
      <c r="ED115" s="36"/>
      <c r="EE115" s="36"/>
      <c r="EF115" s="36"/>
      <c r="EG115" s="36"/>
      <c r="EH115" s="36"/>
      <c r="EI115" s="36"/>
      <c r="EJ115" s="36"/>
      <c r="EK115" s="36"/>
      <c r="EL115" s="36"/>
      <c r="EM115" s="36"/>
      <c r="EN115" s="36"/>
      <c r="EO115" s="36"/>
      <c r="EP115" s="36"/>
      <c r="EQ115" s="36"/>
      <c r="ER115" s="36"/>
    </row>
    <row r="116" spans="1:148" ht="49.5" customHeight="1">
      <c r="A116" s="36"/>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c r="AC116" s="36"/>
      <c r="AD116" s="36"/>
      <c r="AE116" s="36"/>
      <c r="AF116" s="36"/>
      <c r="AG116" s="36"/>
      <c r="AH116" s="36"/>
      <c r="AI116" s="36"/>
      <c r="AJ116" s="36"/>
      <c r="AK116" s="36"/>
      <c r="AL116" s="36"/>
      <c r="AM116" s="36"/>
      <c r="AN116" s="36"/>
      <c r="AO116" s="36"/>
      <c r="AP116" s="36"/>
      <c r="AQ116" s="36"/>
      <c r="AR116" s="36"/>
      <c r="AS116" s="36"/>
      <c r="AT116" s="36"/>
      <c r="AU116" s="36"/>
      <c r="AV116" s="36"/>
      <c r="AW116" s="36"/>
      <c r="AX116" s="36"/>
      <c r="AY116" s="36"/>
      <c r="AZ116" s="36"/>
      <c r="BA116" s="36"/>
      <c r="BB116" s="36"/>
      <c r="BC116" s="36"/>
      <c r="BD116" s="36"/>
      <c r="BE116" s="36"/>
      <c r="BF116" s="36"/>
      <c r="BG116" s="36"/>
      <c r="BH116" s="36"/>
      <c r="BI116" s="36"/>
      <c r="BJ116" s="36"/>
      <c r="BK116" s="36"/>
      <c r="BL116" s="36"/>
      <c r="BM116" s="36"/>
      <c r="BN116" s="36"/>
      <c r="BO116" s="36"/>
      <c r="BP116" s="36"/>
      <c r="BQ116" s="36"/>
      <c r="BR116" s="36"/>
      <c r="BS116" s="36"/>
      <c r="BT116" s="36"/>
      <c r="BU116" s="36"/>
      <c r="BV116" s="36"/>
      <c r="BW116" s="36"/>
      <c r="BX116" s="36"/>
      <c r="BY116" s="36"/>
      <c r="BZ116" s="36"/>
      <c r="CA116" s="36"/>
      <c r="CB116" s="36"/>
      <c r="CC116" s="36"/>
      <c r="CD116" s="36"/>
      <c r="CE116" s="36"/>
      <c r="CF116" s="36"/>
      <c r="CG116" s="36"/>
      <c r="CH116" s="36"/>
      <c r="CI116" s="36"/>
      <c r="CJ116" s="36"/>
      <c r="CK116" s="36"/>
      <c r="CL116" s="36"/>
      <c r="CM116" s="36"/>
      <c r="CN116" s="36"/>
      <c r="CO116" s="36"/>
      <c r="CP116" s="36"/>
      <c r="CQ116" s="36"/>
      <c r="CR116" s="36"/>
      <c r="CS116" s="36"/>
      <c r="CT116" s="36"/>
      <c r="CU116" s="36"/>
      <c r="CV116" s="36"/>
      <c r="CW116" s="36"/>
      <c r="CX116" s="36"/>
      <c r="CY116" s="36"/>
      <c r="CZ116" s="36"/>
      <c r="DA116" s="36"/>
      <c r="DB116" s="36"/>
      <c r="DC116" s="36"/>
      <c r="DD116" s="36"/>
      <c r="DE116" s="36"/>
      <c r="DF116" s="36"/>
      <c r="DG116" s="36"/>
      <c r="DH116" s="36"/>
      <c r="DI116" s="36"/>
      <c r="DJ116" s="36"/>
      <c r="DK116" s="36"/>
      <c r="DL116" s="36"/>
      <c r="DM116" s="36"/>
      <c r="DN116" s="36"/>
      <c r="DO116" s="36"/>
      <c r="DP116" s="36"/>
      <c r="DQ116" s="36"/>
      <c r="DR116" s="36"/>
      <c r="DS116" s="36"/>
      <c r="DT116" s="36"/>
      <c r="DU116" s="36"/>
      <c r="DV116" s="36"/>
      <c r="DW116" s="36"/>
      <c r="DX116" s="36"/>
      <c r="DY116" s="36"/>
      <c r="DZ116" s="36"/>
      <c r="EA116" s="36"/>
      <c r="EB116" s="36"/>
      <c r="EC116" s="36"/>
      <c r="ED116" s="36"/>
      <c r="EE116" s="36"/>
      <c r="EF116" s="36"/>
      <c r="EG116" s="36"/>
      <c r="EH116" s="36"/>
      <c r="EI116" s="36"/>
      <c r="EJ116" s="36"/>
      <c r="EK116" s="36"/>
      <c r="EL116" s="36"/>
      <c r="EM116" s="36"/>
      <c r="EN116" s="36"/>
      <c r="EO116" s="36"/>
      <c r="EP116" s="36"/>
      <c r="EQ116" s="36"/>
      <c r="ER116" s="36"/>
    </row>
    <row r="117" spans="1:148" ht="49.5" customHeight="1">
      <c r="A117" s="36"/>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c r="AC117" s="36"/>
      <c r="AD117" s="36"/>
      <c r="AE117" s="36"/>
      <c r="AF117" s="36"/>
      <c r="AG117" s="36"/>
      <c r="AH117" s="36"/>
      <c r="AI117" s="36"/>
      <c r="AJ117" s="36"/>
      <c r="AK117" s="36"/>
      <c r="AL117" s="36"/>
      <c r="AM117" s="36"/>
      <c r="AN117" s="36"/>
      <c r="AO117" s="36"/>
      <c r="AP117" s="36"/>
      <c r="AQ117" s="36"/>
      <c r="AR117" s="36"/>
      <c r="AS117" s="36"/>
      <c r="AT117" s="36"/>
      <c r="AU117" s="36"/>
      <c r="AV117" s="36"/>
      <c r="AW117" s="36"/>
      <c r="AX117" s="36"/>
      <c r="AY117" s="36"/>
      <c r="AZ117" s="36"/>
      <c r="BA117" s="36"/>
      <c r="BB117" s="36"/>
      <c r="BC117" s="36"/>
      <c r="BD117" s="36"/>
      <c r="BE117" s="36"/>
      <c r="BF117" s="36"/>
      <c r="BG117" s="36"/>
      <c r="BH117" s="36"/>
      <c r="BI117" s="36"/>
      <c r="BJ117" s="36"/>
      <c r="BK117" s="36"/>
      <c r="BL117" s="36"/>
      <c r="BM117" s="36"/>
      <c r="BN117" s="36"/>
      <c r="BO117" s="36"/>
      <c r="BP117" s="36"/>
      <c r="BQ117" s="36"/>
      <c r="BR117" s="36"/>
      <c r="BS117" s="36"/>
      <c r="BT117" s="36"/>
      <c r="BU117" s="36"/>
      <c r="BV117" s="36"/>
      <c r="BW117" s="36"/>
      <c r="BX117" s="36"/>
      <c r="BY117" s="36"/>
      <c r="BZ117" s="36"/>
      <c r="CA117" s="36"/>
      <c r="CB117" s="36"/>
      <c r="CC117" s="36"/>
      <c r="CD117" s="36"/>
      <c r="CE117" s="36"/>
      <c r="CF117" s="36"/>
      <c r="CG117" s="36"/>
      <c r="CH117" s="36"/>
      <c r="CI117" s="36"/>
      <c r="CJ117" s="36"/>
      <c r="CK117" s="36"/>
      <c r="CL117" s="36"/>
      <c r="CM117" s="36"/>
      <c r="CN117" s="36"/>
      <c r="CO117" s="36"/>
      <c r="CP117" s="36"/>
      <c r="CQ117" s="36"/>
      <c r="CR117" s="36"/>
      <c r="CS117" s="36"/>
      <c r="CT117" s="36"/>
      <c r="CU117" s="36"/>
      <c r="CV117" s="36"/>
      <c r="CW117" s="36"/>
      <c r="CX117" s="36"/>
      <c r="CY117" s="36"/>
      <c r="CZ117" s="36"/>
      <c r="DA117" s="36"/>
      <c r="DB117" s="36"/>
      <c r="DC117" s="36"/>
      <c r="DD117" s="36"/>
      <c r="DE117" s="36"/>
      <c r="DF117" s="36"/>
      <c r="DG117" s="36"/>
      <c r="DH117" s="36"/>
      <c r="DI117" s="36"/>
      <c r="DJ117" s="36"/>
      <c r="DK117" s="36"/>
      <c r="DL117" s="36"/>
      <c r="DM117" s="36"/>
      <c r="DN117" s="36"/>
      <c r="DO117" s="36"/>
      <c r="DP117" s="36"/>
      <c r="DQ117" s="36"/>
      <c r="DR117" s="36"/>
      <c r="DS117" s="36"/>
      <c r="DT117" s="36"/>
      <c r="DU117" s="36"/>
      <c r="DV117" s="36"/>
      <c r="DW117" s="36"/>
      <c r="DX117" s="36"/>
      <c r="DY117" s="36"/>
      <c r="DZ117" s="36"/>
      <c r="EA117" s="36"/>
      <c r="EB117" s="36"/>
      <c r="EC117" s="36"/>
      <c r="ED117" s="36"/>
      <c r="EE117" s="36"/>
      <c r="EF117" s="36"/>
      <c r="EG117" s="36"/>
      <c r="EH117" s="36"/>
      <c r="EI117" s="36"/>
      <c r="EJ117" s="36"/>
      <c r="EK117" s="36"/>
      <c r="EL117" s="36"/>
      <c r="EM117" s="36"/>
      <c r="EN117" s="36"/>
      <c r="EO117" s="36"/>
      <c r="EP117" s="36"/>
      <c r="EQ117" s="36"/>
      <c r="ER117" s="36"/>
    </row>
    <row r="118" spans="1:148" ht="49.5" customHeight="1">
      <c r="A118" s="36"/>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c r="AC118" s="36"/>
      <c r="AD118" s="36"/>
      <c r="AE118" s="36"/>
      <c r="AF118" s="36"/>
      <c r="AG118" s="36"/>
      <c r="AH118" s="36"/>
      <c r="AI118" s="36"/>
      <c r="AJ118" s="36"/>
      <c r="AK118" s="36"/>
      <c r="AL118" s="36"/>
      <c r="AM118" s="36"/>
      <c r="AN118" s="36"/>
      <c r="AO118" s="36"/>
      <c r="AP118" s="36"/>
      <c r="AQ118" s="36"/>
      <c r="AR118" s="36"/>
      <c r="AS118" s="36"/>
      <c r="AT118" s="36"/>
      <c r="AU118" s="36"/>
      <c r="AV118" s="36"/>
      <c r="AW118" s="36"/>
      <c r="AX118" s="36"/>
      <c r="AY118" s="36"/>
      <c r="AZ118" s="36"/>
      <c r="BA118" s="36"/>
      <c r="BB118" s="36"/>
      <c r="BC118" s="36"/>
      <c r="BD118" s="36"/>
      <c r="BE118" s="36"/>
      <c r="BF118" s="36"/>
      <c r="BG118" s="36"/>
      <c r="BH118" s="36"/>
      <c r="BI118" s="36"/>
      <c r="BJ118" s="36"/>
      <c r="BK118" s="36"/>
      <c r="BL118" s="36"/>
      <c r="BM118" s="36"/>
      <c r="BN118" s="36"/>
      <c r="BO118" s="36"/>
      <c r="BP118" s="36"/>
      <c r="BQ118" s="36"/>
      <c r="BR118" s="36"/>
      <c r="BS118" s="36"/>
      <c r="BT118" s="36"/>
      <c r="BU118" s="36"/>
      <c r="BV118" s="36"/>
      <c r="BW118" s="36"/>
      <c r="BX118" s="36"/>
      <c r="BY118" s="36"/>
      <c r="BZ118" s="36"/>
      <c r="CA118" s="36"/>
      <c r="CB118" s="36"/>
      <c r="CC118" s="36"/>
      <c r="CD118" s="36"/>
      <c r="CE118" s="36"/>
      <c r="CF118" s="36"/>
      <c r="CG118" s="36"/>
      <c r="CH118" s="36"/>
      <c r="CI118" s="36"/>
      <c r="CJ118" s="36"/>
      <c r="CK118" s="36"/>
      <c r="CL118" s="36"/>
      <c r="CM118" s="36"/>
      <c r="CN118" s="36"/>
      <c r="CO118" s="36"/>
      <c r="CP118" s="36"/>
      <c r="CQ118" s="36"/>
      <c r="CR118" s="36"/>
      <c r="CS118" s="36"/>
      <c r="CT118" s="36"/>
      <c r="CU118" s="36"/>
      <c r="CV118" s="36"/>
      <c r="CW118" s="36"/>
      <c r="CX118" s="36"/>
      <c r="CY118" s="36"/>
      <c r="CZ118" s="36"/>
      <c r="DA118" s="36"/>
      <c r="DB118" s="36"/>
      <c r="DC118" s="36"/>
      <c r="DD118" s="36"/>
      <c r="DE118" s="36"/>
      <c r="DF118" s="36"/>
      <c r="DG118" s="36"/>
      <c r="DH118" s="36"/>
      <c r="DI118" s="36"/>
      <c r="DJ118" s="36"/>
      <c r="DK118" s="36"/>
      <c r="DL118" s="36"/>
      <c r="DM118" s="36"/>
      <c r="DN118" s="36"/>
      <c r="DO118" s="36"/>
      <c r="DP118" s="36"/>
      <c r="DQ118" s="36"/>
      <c r="DR118" s="36"/>
      <c r="DS118" s="36"/>
      <c r="DT118" s="36"/>
      <c r="DU118" s="36"/>
      <c r="DV118" s="36"/>
      <c r="DW118" s="36"/>
      <c r="DX118" s="36"/>
      <c r="DY118" s="36"/>
      <c r="DZ118" s="36"/>
      <c r="EA118" s="36"/>
      <c r="EB118" s="36"/>
      <c r="EC118" s="36"/>
      <c r="ED118" s="36"/>
      <c r="EE118" s="36"/>
      <c r="EF118" s="36"/>
      <c r="EG118" s="36"/>
      <c r="EH118" s="36"/>
      <c r="EI118" s="36"/>
      <c r="EJ118" s="36"/>
      <c r="EK118" s="36"/>
      <c r="EL118" s="36"/>
      <c r="EM118" s="36"/>
      <c r="EN118" s="36"/>
      <c r="EO118" s="36"/>
      <c r="EP118" s="36"/>
      <c r="EQ118" s="36"/>
      <c r="ER118" s="36"/>
    </row>
    <row r="119" spans="1:148" ht="49.5" customHeight="1">
      <c r="A119" s="36"/>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c r="AC119" s="36"/>
      <c r="AD119" s="36"/>
      <c r="AE119" s="36"/>
      <c r="AF119" s="36"/>
      <c r="AG119" s="36"/>
      <c r="AH119" s="36"/>
      <c r="AI119" s="36"/>
      <c r="AJ119" s="36"/>
      <c r="AK119" s="36"/>
      <c r="AL119" s="36"/>
      <c r="AM119" s="36"/>
      <c r="AN119" s="36"/>
      <c r="AO119" s="36"/>
      <c r="AP119" s="36"/>
      <c r="AQ119" s="36"/>
      <c r="AR119" s="36"/>
      <c r="AS119" s="36"/>
      <c r="AT119" s="36"/>
      <c r="AU119" s="36"/>
      <c r="AV119" s="36"/>
      <c r="AW119" s="36"/>
      <c r="AX119" s="36"/>
      <c r="AY119" s="36"/>
      <c r="AZ119" s="36"/>
      <c r="BA119" s="36"/>
      <c r="BB119" s="36"/>
      <c r="BC119" s="36"/>
      <c r="BD119" s="36"/>
      <c r="BE119" s="36"/>
      <c r="BF119" s="36"/>
      <c r="BG119" s="36"/>
      <c r="BH119" s="36"/>
      <c r="BI119" s="36"/>
      <c r="BJ119" s="36"/>
      <c r="BK119" s="36"/>
      <c r="BL119" s="36"/>
      <c r="BM119" s="36"/>
      <c r="BN119" s="36"/>
      <c r="BO119" s="36"/>
      <c r="BP119" s="36"/>
      <c r="BQ119" s="36"/>
      <c r="BR119" s="36"/>
      <c r="BS119" s="36"/>
      <c r="BT119" s="36"/>
      <c r="BU119" s="36"/>
      <c r="BV119" s="36"/>
      <c r="BW119" s="36"/>
      <c r="BX119" s="36"/>
      <c r="BY119" s="36"/>
      <c r="BZ119" s="36"/>
      <c r="CA119" s="36"/>
      <c r="CB119" s="36"/>
      <c r="CC119" s="36"/>
      <c r="CD119" s="36"/>
      <c r="CE119" s="36"/>
      <c r="CF119" s="36"/>
      <c r="CG119" s="36"/>
      <c r="CH119" s="36"/>
      <c r="CI119" s="36"/>
      <c r="CJ119" s="36"/>
      <c r="CK119" s="36"/>
      <c r="CL119" s="36"/>
      <c r="CM119" s="36"/>
      <c r="CN119" s="36"/>
      <c r="CO119" s="36"/>
      <c r="CP119" s="36"/>
      <c r="CQ119" s="36"/>
      <c r="CR119" s="36"/>
      <c r="CS119" s="36"/>
      <c r="CT119" s="36"/>
      <c r="CU119" s="36"/>
      <c r="CV119" s="36"/>
      <c r="CW119" s="36"/>
      <c r="CX119" s="36"/>
      <c r="CY119" s="36"/>
      <c r="CZ119" s="36"/>
      <c r="DA119" s="36"/>
      <c r="DB119" s="36"/>
      <c r="DC119" s="36"/>
      <c r="DD119" s="36"/>
      <c r="DE119" s="36"/>
      <c r="DF119" s="36"/>
      <c r="DG119" s="36"/>
      <c r="DH119" s="36"/>
      <c r="DI119" s="36"/>
      <c r="DJ119" s="36"/>
      <c r="DK119" s="36"/>
      <c r="DL119" s="36"/>
      <c r="DM119" s="36"/>
      <c r="DN119" s="36"/>
      <c r="DO119" s="36"/>
      <c r="DP119" s="36"/>
      <c r="DQ119" s="36"/>
      <c r="DR119" s="36"/>
      <c r="DS119" s="36"/>
      <c r="DT119" s="36"/>
      <c r="DU119" s="36"/>
      <c r="DV119" s="36"/>
      <c r="DW119" s="36"/>
      <c r="DX119" s="36"/>
      <c r="DY119" s="36"/>
      <c r="DZ119" s="36"/>
      <c r="EA119" s="36"/>
      <c r="EB119" s="36"/>
      <c r="EC119" s="36"/>
      <c r="ED119" s="36"/>
      <c r="EE119" s="36"/>
      <c r="EF119" s="36"/>
      <c r="EG119" s="36"/>
      <c r="EH119" s="36"/>
      <c r="EI119" s="36"/>
      <c r="EJ119" s="36"/>
      <c r="EK119" s="36"/>
      <c r="EL119" s="36"/>
      <c r="EM119" s="36"/>
      <c r="EN119" s="36"/>
      <c r="EO119" s="36"/>
      <c r="EP119" s="36"/>
      <c r="EQ119" s="36"/>
      <c r="ER119" s="36"/>
    </row>
    <row r="120" spans="1:148" ht="49.5" customHeight="1">
      <c r="A120" s="36"/>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c r="AC120" s="36"/>
      <c r="AD120" s="36"/>
      <c r="AE120" s="36"/>
      <c r="AF120" s="36"/>
      <c r="AG120" s="36"/>
      <c r="AH120" s="36"/>
      <c r="AI120" s="36"/>
      <c r="AJ120" s="36"/>
      <c r="AK120" s="36"/>
      <c r="AL120" s="36"/>
      <c r="AM120" s="36"/>
      <c r="AN120" s="36"/>
      <c r="AO120" s="36"/>
      <c r="AP120" s="36"/>
      <c r="AQ120" s="36"/>
      <c r="AR120" s="36"/>
      <c r="AS120" s="36"/>
      <c r="AT120" s="36"/>
      <c r="AU120" s="36"/>
      <c r="AV120" s="36"/>
      <c r="AW120" s="36"/>
      <c r="AX120" s="36"/>
      <c r="AY120" s="36"/>
      <c r="AZ120" s="36"/>
      <c r="BA120" s="36"/>
      <c r="BB120" s="36"/>
      <c r="BC120" s="36"/>
      <c r="BD120" s="36"/>
      <c r="BE120" s="36"/>
      <c r="BF120" s="36"/>
      <c r="BG120" s="36"/>
      <c r="BH120" s="36"/>
      <c r="BI120" s="36"/>
      <c r="BJ120" s="36"/>
      <c r="BK120" s="36"/>
      <c r="BL120" s="36"/>
      <c r="BM120" s="36"/>
      <c r="BN120" s="36"/>
      <c r="BO120" s="36"/>
      <c r="BP120" s="36"/>
      <c r="BQ120" s="36"/>
      <c r="BR120" s="36"/>
      <c r="BS120" s="36"/>
      <c r="BT120" s="36"/>
      <c r="BU120" s="36"/>
      <c r="BV120" s="36"/>
      <c r="BW120" s="36"/>
      <c r="BX120" s="36"/>
      <c r="BY120" s="36"/>
      <c r="BZ120" s="36"/>
      <c r="CA120" s="36"/>
      <c r="CB120" s="36"/>
      <c r="CC120" s="36"/>
      <c r="CD120" s="36"/>
      <c r="CE120" s="36"/>
      <c r="CF120" s="36"/>
      <c r="CG120" s="36"/>
      <c r="CH120" s="36"/>
      <c r="CI120" s="36"/>
      <c r="CJ120" s="36"/>
      <c r="CK120" s="36"/>
      <c r="CL120" s="36"/>
      <c r="CM120" s="36"/>
      <c r="CN120" s="36"/>
      <c r="CO120" s="36"/>
      <c r="CP120" s="36"/>
      <c r="CQ120" s="36"/>
      <c r="CR120" s="36"/>
      <c r="CS120" s="36"/>
      <c r="CT120" s="36"/>
      <c r="CU120" s="36"/>
      <c r="CV120" s="36"/>
      <c r="CW120" s="36"/>
      <c r="CX120" s="36"/>
      <c r="CY120" s="36"/>
      <c r="CZ120" s="36"/>
      <c r="DA120" s="36"/>
      <c r="DB120" s="36"/>
      <c r="DC120" s="36"/>
      <c r="DD120" s="36"/>
      <c r="DE120" s="36"/>
      <c r="DF120" s="36"/>
      <c r="DG120" s="36"/>
      <c r="DH120" s="36"/>
      <c r="DI120" s="36"/>
      <c r="DJ120" s="36"/>
      <c r="DK120" s="36"/>
      <c r="DL120" s="36"/>
      <c r="DM120" s="36"/>
      <c r="DN120" s="36"/>
      <c r="DO120" s="36"/>
      <c r="DP120" s="36"/>
      <c r="DQ120" s="36"/>
      <c r="DR120" s="36"/>
      <c r="DS120" s="36"/>
      <c r="DT120" s="36"/>
      <c r="DU120" s="36"/>
      <c r="DV120" s="36"/>
      <c r="DW120" s="36"/>
      <c r="DX120" s="36"/>
      <c r="DY120" s="36"/>
      <c r="DZ120" s="36"/>
      <c r="EA120" s="36"/>
      <c r="EB120" s="36"/>
      <c r="EC120" s="36"/>
      <c r="ED120" s="36"/>
      <c r="EE120" s="36"/>
      <c r="EF120" s="36"/>
      <c r="EG120" s="36"/>
      <c r="EH120" s="36"/>
      <c r="EI120" s="36"/>
      <c r="EJ120" s="36"/>
      <c r="EK120" s="36"/>
      <c r="EL120" s="36"/>
      <c r="EM120" s="36"/>
      <c r="EN120" s="36"/>
      <c r="EO120" s="36"/>
      <c r="EP120" s="36"/>
      <c r="EQ120" s="36"/>
      <c r="ER120" s="36"/>
    </row>
    <row r="121" spans="1:148" ht="49.5" customHeight="1">
      <c r="A121" s="36"/>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c r="AC121" s="36"/>
      <c r="AD121" s="36"/>
      <c r="AE121" s="36"/>
      <c r="AF121" s="36"/>
      <c r="AG121" s="36"/>
      <c r="AH121" s="36"/>
      <c r="AI121" s="36"/>
      <c r="AJ121" s="36"/>
      <c r="AK121" s="36"/>
      <c r="AL121" s="36"/>
      <c r="AM121" s="36"/>
      <c r="AN121" s="36"/>
      <c r="AO121" s="36"/>
      <c r="AP121" s="36"/>
      <c r="AQ121" s="36"/>
      <c r="AR121" s="36"/>
      <c r="AS121" s="36"/>
      <c r="AT121" s="36"/>
      <c r="AU121" s="36"/>
      <c r="AV121" s="36"/>
      <c r="AW121" s="36"/>
      <c r="AX121" s="36"/>
      <c r="AY121" s="36"/>
      <c r="AZ121" s="36"/>
      <c r="BA121" s="36"/>
      <c r="BB121" s="36"/>
      <c r="BC121" s="36"/>
      <c r="BD121" s="36"/>
      <c r="BE121" s="36"/>
      <c r="BF121" s="36"/>
      <c r="BG121" s="36"/>
      <c r="BH121" s="36"/>
      <c r="BI121" s="36"/>
      <c r="BJ121" s="36"/>
      <c r="BK121" s="36"/>
      <c r="BL121" s="36"/>
      <c r="BM121" s="36"/>
      <c r="BN121" s="36"/>
      <c r="BO121" s="36"/>
      <c r="BP121" s="36"/>
      <c r="BQ121" s="36"/>
      <c r="BR121" s="36"/>
      <c r="BS121" s="36"/>
      <c r="BT121" s="36"/>
      <c r="BU121" s="36"/>
      <c r="BV121" s="36"/>
      <c r="BW121" s="36"/>
      <c r="BX121" s="36"/>
      <c r="BY121" s="36"/>
      <c r="BZ121" s="36"/>
      <c r="CA121" s="36"/>
      <c r="CB121" s="36"/>
      <c r="CC121" s="36"/>
      <c r="CD121" s="36"/>
      <c r="CE121" s="36"/>
      <c r="CF121" s="36"/>
      <c r="CG121" s="36"/>
      <c r="CH121" s="36"/>
      <c r="CI121" s="36"/>
      <c r="CJ121" s="36"/>
      <c r="CK121" s="36"/>
      <c r="CL121" s="36"/>
      <c r="CM121" s="36"/>
      <c r="CN121" s="36"/>
      <c r="CO121" s="36"/>
      <c r="CP121" s="36"/>
      <c r="CQ121" s="36"/>
      <c r="CR121" s="36"/>
      <c r="CS121" s="36"/>
      <c r="CT121" s="36"/>
      <c r="CU121" s="36"/>
      <c r="CV121" s="36"/>
      <c r="CW121" s="36"/>
      <c r="CX121" s="36"/>
      <c r="CY121" s="36"/>
      <c r="CZ121" s="36"/>
      <c r="DA121" s="36"/>
      <c r="DB121" s="36"/>
      <c r="DC121" s="36"/>
      <c r="DD121" s="36"/>
      <c r="DE121" s="36"/>
      <c r="DF121" s="36"/>
      <c r="DG121" s="36"/>
      <c r="DH121" s="36"/>
      <c r="DI121" s="36"/>
      <c r="DJ121" s="36"/>
      <c r="DK121" s="36"/>
      <c r="DL121" s="36"/>
      <c r="DM121" s="36"/>
      <c r="DN121" s="36"/>
      <c r="DO121" s="36"/>
      <c r="DP121" s="36"/>
      <c r="DQ121" s="36"/>
      <c r="DR121" s="36"/>
      <c r="DS121" s="36"/>
      <c r="DT121" s="36"/>
      <c r="DU121" s="36"/>
      <c r="DV121" s="36"/>
      <c r="DW121" s="36"/>
      <c r="DX121" s="36"/>
      <c r="DY121" s="36"/>
      <c r="DZ121" s="36"/>
      <c r="EA121" s="36"/>
      <c r="EB121" s="36"/>
      <c r="EC121" s="36"/>
      <c r="ED121" s="36"/>
      <c r="EE121" s="36"/>
      <c r="EF121" s="36"/>
      <c r="EG121" s="36"/>
      <c r="EH121" s="36"/>
      <c r="EI121" s="36"/>
      <c r="EJ121" s="36"/>
      <c r="EK121" s="36"/>
      <c r="EL121" s="36"/>
      <c r="EM121" s="36"/>
      <c r="EN121" s="36"/>
      <c r="EO121" s="36"/>
      <c r="EP121" s="36"/>
      <c r="EQ121" s="36"/>
      <c r="ER121" s="36"/>
    </row>
    <row r="122" spans="1:148" ht="49.5" customHeight="1">
      <c r="A122" s="36"/>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c r="AC122" s="36"/>
      <c r="AD122" s="36"/>
      <c r="AE122" s="36"/>
      <c r="AF122" s="36"/>
      <c r="AG122" s="36"/>
      <c r="AH122" s="36"/>
      <c r="AI122" s="36"/>
      <c r="AJ122" s="36"/>
      <c r="AK122" s="36"/>
      <c r="AL122" s="36"/>
      <c r="AM122" s="36"/>
      <c r="AN122" s="36"/>
      <c r="AO122" s="36"/>
      <c r="AP122" s="36"/>
      <c r="AQ122" s="36"/>
      <c r="AR122" s="36"/>
      <c r="AS122" s="36"/>
      <c r="AT122" s="36"/>
      <c r="AU122" s="36"/>
      <c r="AV122" s="36"/>
      <c r="AW122" s="36"/>
      <c r="AX122" s="36"/>
      <c r="AY122" s="36"/>
      <c r="AZ122" s="36"/>
      <c r="BA122" s="36"/>
      <c r="BB122" s="36"/>
      <c r="BC122" s="36"/>
      <c r="BD122" s="36"/>
      <c r="BE122" s="36"/>
      <c r="BF122" s="36"/>
      <c r="BG122" s="36"/>
      <c r="BH122" s="36"/>
      <c r="BI122" s="36"/>
      <c r="BJ122" s="36"/>
      <c r="BK122" s="36"/>
      <c r="BL122" s="36"/>
      <c r="BM122" s="36"/>
      <c r="BN122" s="36"/>
      <c r="BO122" s="36"/>
      <c r="BP122" s="36"/>
      <c r="BQ122" s="36"/>
      <c r="BR122" s="36"/>
      <c r="BS122" s="36"/>
      <c r="BT122" s="36"/>
      <c r="BU122" s="36"/>
      <c r="BV122" s="36"/>
      <c r="BW122" s="36"/>
      <c r="BX122" s="36"/>
      <c r="BY122" s="36"/>
      <c r="BZ122" s="36"/>
      <c r="CA122" s="36"/>
      <c r="CB122" s="36"/>
      <c r="CC122" s="36"/>
      <c r="CD122" s="36"/>
      <c r="CE122" s="36"/>
      <c r="CF122" s="36"/>
      <c r="CG122" s="36"/>
      <c r="CH122" s="36"/>
      <c r="CI122" s="36"/>
      <c r="CJ122" s="36"/>
      <c r="CK122" s="36"/>
      <c r="CL122" s="36"/>
      <c r="CM122" s="36"/>
      <c r="CN122" s="36"/>
      <c r="CO122" s="36"/>
      <c r="CP122" s="36"/>
      <c r="CQ122" s="36"/>
      <c r="CR122" s="36"/>
      <c r="CS122" s="36"/>
      <c r="CT122" s="36"/>
      <c r="CU122" s="36"/>
      <c r="CV122" s="36"/>
      <c r="CW122" s="36"/>
      <c r="CX122" s="36"/>
      <c r="CY122" s="36"/>
      <c r="CZ122" s="36"/>
      <c r="DA122" s="36"/>
      <c r="DB122" s="36"/>
      <c r="DC122" s="36"/>
      <c r="DD122" s="36"/>
      <c r="DE122" s="36"/>
      <c r="DF122" s="36"/>
      <c r="DG122" s="36"/>
      <c r="DH122" s="36"/>
      <c r="DI122" s="36"/>
      <c r="DJ122" s="36"/>
      <c r="DK122" s="36"/>
      <c r="DL122" s="36"/>
      <c r="DM122" s="36"/>
      <c r="DN122" s="36"/>
      <c r="DO122" s="36"/>
      <c r="DP122" s="36"/>
      <c r="DQ122" s="36"/>
      <c r="DR122" s="36"/>
      <c r="DS122" s="36"/>
      <c r="DT122" s="36"/>
      <c r="DU122" s="36"/>
      <c r="DV122" s="36"/>
      <c r="DW122" s="36"/>
      <c r="DX122" s="36"/>
      <c r="DY122" s="36"/>
      <c r="DZ122" s="36"/>
      <c r="EA122" s="36"/>
      <c r="EB122" s="36"/>
      <c r="EC122" s="36"/>
      <c r="ED122" s="36"/>
      <c r="EE122" s="36"/>
      <c r="EF122" s="36"/>
      <c r="EG122" s="36"/>
      <c r="EH122" s="36"/>
      <c r="EI122" s="36"/>
      <c r="EJ122" s="36"/>
      <c r="EK122" s="36"/>
      <c r="EL122" s="36"/>
      <c r="EM122" s="36"/>
      <c r="EN122" s="36"/>
      <c r="EO122" s="36"/>
      <c r="EP122" s="36"/>
      <c r="EQ122" s="36"/>
      <c r="ER122" s="36"/>
    </row>
    <row r="123" spans="1:148" ht="49.5" customHeight="1">
      <c r="A123" s="36"/>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c r="AC123" s="36"/>
      <c r="AD123" s="36"/>
      <c r="AE123" s="36"/>
      <c r="AF123" s="36"/>
      <c r="AG123" s="36"/>
      <c r="AH123" s="36"/>
      <c r="AI123" s="36"/>
      <c r="AJ123" s="36"/>
      <c r="AK123" s="36"/>
      <c r="AL123" s="36"/>
      <c r="AM123" s="36"/>
      <c r="AN123" s="36"/>
      <c r="AO123" s="36"/>
      <c r="AP123" s="36"/>
      <c r="AQ123" s="36"/>
      <c r="AR123" s="36"/>
      <c r="AS123" s="36"/>
      <c r="AT123" s="36"/>
      <c r="AU123" s="36"/>
      <c r="AV123" s="36"/>
      <c r="AW123" s="36"/>
      <c r="AX123" s="36"/>
      <c r="AY123" s="36"/>
      <c r="AZ123" s="36"/>
      <c r="BA123" s="36"/>
      <c r="BB123" s="36"/>
      <c r="BC123" s="36"/>
      <c r="BD123" s="36"/>
      <c r="BE123" s="36"/>
      <c r="BF123" s="36"/>
      <c r="BG123" s="36"/>
      <c r="BH123" s="36"/>
      <c r="BI123" s="36"/>
      <c r="BJ123" s="36"/>
      <c r="BK123" s="36"/>
      <c r="BL123" s="36"/>
      <c r="BM123" s="36"/>
      <c r="BN123" s="36"/>
      <c r="BO123" s="36"/>
      <c r="BP123" s="36"/>
      <c r="BQ123" s="36"/>
      <c r="BR123" s="36"/>
      <c r="BS123" s="36"/>
      <c r="BT123" s="36"/>
      <c r="BU123" s="36"/>
      <c r="BV123" s="36"/>
      <c r="BW123" s="36"/>
      <c r="BX123" s="36"/>
      <c r="BY123" s="36"/>
      <c r="BZ123" s="36"/>
      <c r="CA123" s="36"/>
      <c r="CB123" s="36"/>
      <c r="CC123" s="36"/>
      <c r="CD123" s="36"/>
      <c r="CE123" s="36"/>
      <c r="CF123" s="36"/>
      <c r="CG123" s="36"/>
      <c r="CH123" s="36"/>
      <c r="CI123" s="36"/>
      <c r="CJ123" s="36"/>
      <c r="CK123" s="36"/>
      <c r="CL123" s="36"/>
      <c r="CM123" s="36"/>
      <c r="CN123" s="36"/>
      <c r="CO123" s="36"/>
      <c r="CP123" s="36"/>
      <c r="CQ123" s="36"/>
      <c r="CR123" s="36"/>
      <c r="CS123" s="36"/>
      <c r="CT123" s="36"/>
      <c r="CU123" s="36"/>
      <c r="CV123" s="36"/>
      <c r="CW123" s="36"/>
      <c r="CX123" s="36"/>
      <c r="CY123" s="36"/>
      <c r="CZ123" s="36"/>
      <c r="DA123" s="36"/>
      <c r="DB123" s="36"/>
      <c r="DC123" s="36"/>
      <c r="DD123" s="36"/>
      <c r="DE123" s="36"/>
      <c r="DF123" s="36"/>
      <c r="DG123" s="36"/>
      <c r="DH123" s="36"/>
      <c r="DI123" s="36"/>
      <c r="DJ123" s="36"/>
      <c r="DK123" s="36"/>
      <c r="DL123" s="36"/>
      <c r="DM123" s="36"/>
      <c r="DN123" s="36"/>
      <c r="DO123" s="36"/>
      <c r="DP123" s="36"/>
      <c r="DQ123" s="36"/>
      <c r="DR123" s="36"/>
      <c r="DS123" s="36"/>
      <c r="DT123" s="36"/>
      <c r="DU123" s="36"/>
      <c r="DV123" s="36"/>
      <c r="DW123" s="36"/>
      <c r="DX123" s="36"/>
      <c r="DY123" s="36"/>
      <c r="DZ123" s="36"/>
      <c r="EA123" s="36"/>
      <c r="EB123" s="36"/>
      <c r="EC123" s="36"/>
      <c r="ED123" s="36"/>
      <c r="EE123" s="36"/>
      <c r="EF123" s="36"/>
      <c r="EG123" s="36"/>
      <c r="EH123" s="36"/>
      <c r="EI123" s="36"/>
      <c r="EJ123" s="36"/>
      <c r="EK123" s="36"/>
      <c r="EL123" s="36"/>
      <c r="EM123" s="36"/>
      <c r="EN123" s="36"/>
      <c r="EO123" s="36"/>
      <c r="EP123" s="36"/>
      <c r="EQ123" s="36"/>
      <c r="ER123" s="36"/>
    </row>
    <row r="124" spans="1:148" ht="49.5" customHeight="1">
      <c r="A124" s="36"/>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c r="AC124" s="36"/>
      <c r="AD124" s="36"/>
      <c r="AE124" s="36"/>
      <c r="AF124" s="36"/>
      <c r="AG124" s="36"/>
      <c r="AH124" s="36"/>
      <c r="AI124" s="36"/>
      <c r="AJ124" s="36"/>
      <c r="AK124" s="36"/>
      <c r="AL124" s="36"/>
      <c r="AM124" s="36"/>
      <c r="AN124" s="36"/>
      <c r="AO124" s="36"/>
      <c r="AP124" s="36"/>
      <c r="AQ124" s="36"/>
      <c r="AR124" s="36"/>
      <c r="AS124" s="36"/>
      <c r="AT124" s="36"/>
      <c r="AU124" s="36"/>
      <c r="AV124" s="36"/>
      <c r="AW124" s="36"/>
      <c r="AX124" s="36"/>
      <c r="AY124" s="36"/>
      <c r="AZ124" s="36"/>
      <c r="BA124" s="36"/>
      <c r="BB124" s="36"/>
      <c r="BC124" s="36"/>
      <c r="BD124" s="36"/>
      <c r="BE124" s="36"/>
      <c r="BF124" s="36"/>
      <c r="BG124" s="36"/>
      <c r="BH124" s="36"/>
      <c r="BI124" s="36"/>
      <c r="BJ124" s="36"/>
      <c r="BK124" s="36"/>
      <c r="BL124" s="36"/>
      <c r="BM124" s="36"/>
      <c r="BN124" s="36"/>
      <c r="BO124" s="36"/>
      <c r="BP124" s="36"/>
      <c r="BQ124" s="36"/>
      <c r="BR124" s="36"/>
      <c r="BS124" s="36"/>
      <c r="BT124" s="36"/>
      <c r="BU124" s="36"/>
      <c r="BV124" s="36"/>
      <c r="BW124" s="36"/>
      <c r="BX124" s="36"/>
      <c r="BY124" s="36"/>
      <c r="BZ124" s="36"/>
      <c r="CA124" s="36"/>
      <c r="CB124" s="36"/>
      <c r="CC124" s="36"/>
      <c r="CD124" s="36"/>
      <c r="CE124" s="36"/>
      <c r="CF124" s="36"/>
      <c r="CG124" s="36"/>
      <c r="CH124" s="36"/>
      <c r="CI124" s="36"/>
      <c r="CJ124" s="36"/>
      <c r="CK124" s="36"/>
      <c r="CL124" s="36"/>
      <c r="CM124" s="36"/>
      <c r="CN124" s="36"/>
      <c r="CO124" s="36"/>
      <c r="CP124" s="36"/>
      <c r="CQ124" s="36"/>
      <c r="CR124" s="36"/>
      <c r="CS124" s="36"/>
      <c r="CT124" s="36"/>
      <c r="CU124" s="36"/>
      <c r="CV124" s="36"/>
      <c r="CW124" s="36"/>
      <c r="CX124" s="36"/>
      <c r="CY124" s="36"/>
      <c r="CZ124" s="36"/>
      <c r="DA124" s="36"/>
      <c r="DB124" s="36"/>
      <c r="DC124" s="36"/>
      <c r="DD124" s="36"/>
      <c r="DE124" s="36"/>
      <c r="DF124" s="36"/>
      <c r="DG124" s="36"/>
      <c r="DH124" s="36"/>
      <c r="DI124" s="36"/>
      <c r="DJ124" s="36"/>
      <c r="DK124" s="36"/>
      <c r="DL124" s="36"/>
      <c r="DM124" s="36"/>
      <c r="DN124" s="36"/>
      <c r="DO124" s="36"/>
      <c r="DP124" s="36"/>
      <c r="DQ124" s="36"/>
      <c r="DR124" s="36"/>
      <c r="DS124" s="36"/>
      <c r="DT124" s="36"/>
      <c r="DU124" s="36"/>
      <c r="DV124" s="36"/>
      <c r="DW124" s="36"/>
      <c r="DX124" s="36"/>
      <c r="DY124" s="36"/>
      <c r="DZ124" s="36"/>
      <c r="EA124" s="36"/>
      <c r="EB124" s="36"/>
      <c r="EC124" s="36"/>
      <c r="ED124" s="36"/>
      <c r="EE124" s="36"/>
      <c r="EF124" s="36"/>
      <c r="EG124" s="36"/>
      <c r="EH124" s="36"/>
      <c r="EI124" s="36"/>
      <c r="EJ124" s="36"/>
      <c r="EK124" s="36"/>
      <c r="EL124" s="36"/>
      <c r="EM124" s="36"/>
      <c r="EN124" s="36"/>
      <c r="EO124" s="36"/>
      <c r="EP124" s="36"/>
      <c r="EQ124" s="36"/>
      <c r="ER124" s="36"/>
    </row>
    <row r="125" spans="1:148" ht="49.5" customHeight="1">
      <c r="A125" s="36"/>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c r="AC125" s="36"/>
      <c r="AD125" s="36"/>
      <c r="AE125" s="36"/>
      <c r="AF125" s="36"/>
      <c r="AG125" s="36"/>
      <c r="AH125" s="36"/>
      <c r="AI125" s="36"/>
      <c r="AJ125" s="36"/>
      <c r="AK125" s="36"/>
      <c r="AL125" s="36"/>
      <c r="AM125" s="36"/>
      <c r="AN125" s="36"/>
      <c r="AO125" s="36"/>
      <c r="AP125" s="36"/>
      <c r="AQ125" s="36"/>
      <c r="AR125" s="36"/>
      <c r="AS125" s="36"/>
      <c r="AT125" s="36"/>
      <c r="AU125" s="36"/>
      <c r="AV125" s="36"/>
      <c r="AW125" s="36"/>
      <c r="AX125" s="36"/>
      <c r="AY125" s="36"/>
      <c r="AZ125" s="36"/>
      <c r="BA125" s="36"/>
      <c r="BB125" s="36"/>
      <c r="BC125" s="36"/>
      <c r="BD125" s="36"/>
      <c r="BE125" s="36"/>
      <c r="BF125" s="36"/>
      <c r="BG125" s="36"/>
      <c r="BH125" s="36"/>
      <c r="BI125" s="36"/>
      <c r="BJ125" s="36"/>
      <c r="BK125" s="36"/>
      <c r="BL125" s="36"/>
      <c r="BM125" s="36"/>
      <c r="BN125" s="36"/>
      <c r="BO125" s="36"/>
      <c r="BP125" s="36"/>
      <c r="BQ125" s="36"/>
      <c r="BR125" s="36"/>
      <c r="BS125" s="36"/>
      <c r="BT125" s="36"/>
      <c r="BU125" s="36"/>
      <c r="BV125" s="36"/>
      <c r="BW125" s="36"/>
      <c r="BX125" s="36"/>
      <c r="BY125" s="36"/>
      <c r="BZ125" s="36"/>
      <c r="CA125" s="36"/>
      <c r="CB125" s="36"/>
      <c r="CC125" s="36"/>
      <c r="CD125" s="36"/>
      <c r="CE125" s="36"/>
      <c r="CF125" s="36"/>
      <c r="CG125" s="36"/>
      <c r="CH125" s="36"/>
      <c r="CI125" s="36"/>
      <c r="CJ125" s="36"/>
      <c r="CK125" s="36"/>
      <c r="CL125" s="36"/>
      <c r="CM125" s="36"/>
      <c r="CN125" s="36"/>
      <c r="CO125" s="36"/>
      <c r="CP125" s="36"/>
      <c r="CQ125" s="36"/>
      <c r="CR125" s="36"/>
      <c r="CS125" s="36"/>
      <c r="CT125" s="36"/>
      <c r="CU125" s="36"/>
      <c r="CV125" s="36"/>
      <c r="CW125" s="36"/>
      <c r="CX125" s="36"/>
      <c r="CY125" s="36"/>
      <c r="CZ125" s="36"/>
      <c r="DA125" s="36"/>
      <c r="DB125" s="36"/>
      <c r="DC125" s="36"/>
      <c r="DD125" s="36"/>
      <c r="DE125" s="36"/>
      <c r="DF125" s="36"/>
      <c r="DG125" s="36"/>
      <c r="DH125" s="36"/>
      <c r="DI125" s="36"/>
      <c r="DJ125" s="36"/>
      <c r="DK125" s="36"/>
      <c r="DL125" s="36"/>
      <c r="DM125" s="36"/>
      <c r="DN125" s="36"/>
      <c r="DO125" s="36"/>
      <c r="DP125" s="36"/>
      <c r="DQ125" s="36"/>
      <c r="DR125" s="36"/>
      <c r="DS125" s="36"/>
      <c r="DT125" s="36"/>
      <c r="DU125" s="36"/>
      <c r="DV125" s="36"/>
      <c r="DW125" s="36"/>
      <c r="DX125" s="36"/>
      <c r="DY125" s="36"/>
      <c r="DZ125" s="36"/>
      <c r="EA125" s="36"/>
      <c r="EB125" s="36"/>
      <c r="EC125" s="36"/>
      <c r="ED125" s="36"/>
      <c r="EE125" s="36"/>
      <c r="EF125" s="36"/>
      <c r="EG125" s="36"/>
      <c r="EH125" s="36"/>
      <c r="EI125" s="36"/>
      <c r="EJ125" s="36"/>
      <c r="EK125" s="36"/>
      <c r="EL125" s="36"/>
      <c r="EM125" s="36"/>
      <c r="EN125" s="36"/>
      <c r="EO125" s="36"/>
      <c r="EP125" s="36"/>
      <c r="EQ125" s="36"/>
      <c r="ER125" s="36"/>
    </row>
    <row r="126" spans="1:148" ht="49.5" customHeight="1">
      <c r="A126" s="36"/>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c r="AC126" s="36"/>
      <c r="AD126" s="36"/>
      <c r="AE126" s="36"/>
      <c r="AF126" s="36"/>
      <c r="AG126" s="36"/>
      <c r="AH126" s="36"/>
      <c r="AI126" s="36"/>
      <c r="AJ126" s="36"/>
      <c r="AK126" s="36"/>
      <c r="AL126" s="36"/>
      <c r="AM126" s="36"/>
      <c r="AN126" s="36"/>
      <c r="AO126" s="36"/>
      <c r="AP126" s="36"/>
      <c r="AQ126" s="36"/>
      <c r="AR126" s="36"/>
      <c r="AS126" s="36"/>
      <c r="AT126" s="36"/>
      <c r="AU126" s="36"/>
      <c r="AV126" s="36"/>
      <c r="AW126" s="36"/>
      <c r="AX126" s="36"/>
      <c r="AY126" s="36"/>
      <c r="AZ126" s="36"/>
      <c r="BA126" s="36"/>
      <c r="BB126" s="36"/>
      <c r="BC126" s="36"/>
      <c r="BD126" s="36"/>
      <c r="BE126" s="36"/>
      <c r="BF126" s="36"/>
      <c r="BG126" s="36"/>
      <c r="BH126" s="36"/>
      <c r="BI126" s="36"/>
      <c r="BJ126" s="36"/>
      <c r="BK126" s="36"/>
      <c r="BL126" s="36"/>
      <c r="BM126" s="36"/>
      <c r="BN126" s="36"/>
      <c r="BO126" s="36"/>
      <c r="BP126" s="36"/>
      <c r="BQ126" s="36"/>
      <c r="BR126" s="36"/>
      <c r="BS126" s="36"/>
      <c r="BT126" s="36"/>
      <c r="BU126" s="36"/>
      <c r="BV126" s="36"/>
      <c r="BW126" s="36"/>
      <c r="BX126" s="36"/>
      <c r="BY126" s="36"/>
      <c r="BZ126" s="36"/>
      <c r="CA126" s="36"/>
      <c r="CB126" s="36"/>
      <c r="CC126" s="36"/>
      <c r="CD126" s="36"/>
      <c r="CE126" s="36"/>
      <c r="CF126" s="36"/>
      <c r="CG126" s="36"/>
      <c r="CH126" s="36"/>
      <c r="CI126" s="36"/>
      <c r="CJ126" s="36"/>
      <c r="CK126" s="36"/>
      <c r="CL126" s="36"/>
      <c r="CM126" s="36"/>
      <c r="CN126" s="36"/>
      <c r="CO126" s="36"/>
      <c r="CP126" s="36"/>
      <c r="CQ126" s="36"/>
      <c r="CR126" s="36"/>
      <c r="CS126" s="36"/>
      <c r="CT126" s="36"/>
      <c r="CU126" s="36"/>
      <c r="CV126" s="36"/>
      <c r="CW126" s="36"/>
      <c r="CX126" s="36"/>
      <c r="CY126" s="36"/>
      <c r="CZ126" s="36"/>
      <c r="DA126" s="36"/>
      <c r="DB126" s="36"/>
      <c r="DC126" s="36"/>
      <c r="DD126" s="36"/>
      <c r="DE126" s="36"/>
      <c r="DF126" s="36"/>
      <c r="DG126" s="36"/>
      <c r="DH126" s="36"/>
      <c r="DI126" s="36"/>
      <c r="DJ126" s="36"/>
      <c r="DK126" s="36"/>
      <c r="DL126" s="36"/>
      <c r="DM126" s="36"/>
      <c r="DN126" s="36"/>
      <c r="DO126" s="36"/>
      <c r="DP126" s="36"/>
      <c r="DQ126" s="36"/>
      <c r="DR126" s="36"/>
      <c r="DS126" s="36"/>
      <c r="DT126" s="36"/>
      <c r="DU126" s="36"/>
      <c r="DV126" s="36"/>
      <c r="DW126" s="36"/>
      <c r="DX126" s="36"/>
      <c r="DY126" s="36"/>
      <c r="DZ126" s="36"/>
      <c r="EA126" s="36"/>
      <c r="EB126" s="36"/>
      <c r="EC126" s="36"/>
      <c r="ED126" s="36"/>
      <c r="EE126" s="36"/>
      <c r="EF126" s="36"/>
      <c r="EG126" s="36"/>
      <c r="EH126" s="36"/>
      <c r="EI126" s="36"/>
      <c r="EJ126" s="36"/>
      <c r="EK126" s="36"/>
      <c r="EL126" s="36"/>
      <c r="EM126" s="36"/>
      <c r="EN126" s="36"/>
      <c r="EO126" s="36"/>
      <c r="EP126" s="36"/>
      <c r="EQ126" s="36"/>
      <c r="ER126" s="36"/>
    </row>
    <row r="127" spans="1:148" ht="49.5" customHeight="1">
      <c r="A127" s="36"/>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c r="AC127" s="36"/>
      <c r="AD127" s="36"/>
      <c r="AE127" s="36"/>
      <c r="AF127" s="36"/>
      <c r="AG127" s="36"/>
      <c r="AH127" s="36"/>
      <c r="AI127" s="36"/>
      <c r="AJ127" s="36"/>
      <c r="AK127" s="36"/>
      <c r="AL127" s="36"/>
      <c r="AM127" s="36"/>
      <c r="AN127" s="36"/>
      <c r="AO127" s="36"/>
      <c r="AP127" s="36"/>
      <c r="AQ127" s="36"/>
      <c r="AR127" s="36"/>
      <c r="AS127" s="36"/>
      <c r="AT127" s="36"/>
      <c r="AU127" s="36"/>
      <c r="AV127" s="36"/>
      <c r="AW127" s="36"/>
      <c r="AX127" s="36"/>
      <c r="AY127" s="36"/>
      <c r="AZ127" s="36"/>
      <c r="BA127" s="36"/>
      <c r="BB127" s="36"/>
      <c r="BC127" s="36"/>
      <c r="BD127" s="36"/>
      <c r="BE127" s="36"/>
      <c r="BF127" s="36"/>
      <c r="BG127" s="36"/>
      <c r="BH127" s="36"/>
      <c r="BI127" s="36"/>
      <c r="BJ127" s="36"/>
      <c r="BK127" s="36"/>
      <c r="BL127" s="36"/>
      <c r="BM127" s="36"/>
      <c r="BN127" s="36"/>
      <c r="BO127" s="36"/>
      <c r="BP127" s="36"/>
      <c r="BQ127" s="36"/>
      <c r="BR127" s="36"/>
      <c r="BS127" s="36"/>
      <c r="BT127" s="36"/>
      <c r="BU127" s="36"/>
      <c r="BV127" s="36"/>
      <c r="BW127" s="36"/>
      <c r="BX127" s="36"/>
      <c r="BY127" s="36"/>
      <c r="BZ127" s="36"/>
      <c r="CA127" s="36"/>
      <c r="CB127" s="36"/>
      <c r="CC127" s="36"/>
      <c r="CD127" s="36"/>
      <c r="CE127" s="36"/>
      <c r="CF127" s="36"/>
      <c r="CG127" s="36"/>
      <c r="CH127" s="36"/>
      <c r="CI127" s="36"/>
      <c r="CJ127" s="36"/>
      <c r="CK127" s="36"/>
      <c r="CL127" s="36"/>
      <c r="CM127" s="36"/>
      <c r="CN127" s="36"/>
      <c r="CO127" s="36"/>
      <c r="CP127" s="36"/>
      <c r="CQ127" s="36"/>
      <c r="CR127" s="36"/>
      <c r="CS127" s="36"/>
      <c r="CT127" s="36"/>
      <c r="CU127" s="36"/>
      <c r="CV127" s="36"/>
      <c r="CW127" s="36"/>
      <c r="CX127" s="36"/>
      <c r="CY127" s="36"/>
      <c r="CZ127" s="36"/>
      <c r="DA127" s="36"/>
      <c r="DB127" s="36"/>
      <c r="DC127" s="36"/>
      <c r="DD127" s="36"/>
      <c r="DE127" s="36"/>
      <c r="DF127" s="36"/>
      <c r="DG127" s="36"/>
      <c r="DH127" s="36"/>
      <c r="DI127" s="36"/>
      <c r="DJ127" s="36"/>
      <c r="DK127" s="36"/>
      <c r="DL127" s="36"/>
      <c r="DM127" s="36"/>
      <c r="DN127" s="36"/>
      <c r="DO127" s="36"/>
      <c r="DP127" s="36"/>
      <c r="DQ127" s="36"/>
      <c r="DR127" s="36"/>
      <c r="DS127" s="36"/>
      <c r="DT127" s="36"/>
      <c r="DU127" s="36"/>
      <c r="DV127" s="36"/>
      <c r="DW127" s="36"/>
      <c r="DX127" s="36"/>
      <c r="DY127" s="36"/>
      <c r="DZ127" s="36"/>
      <c r="EA127" s="36"/>
      <c r="EB127" s="36"/>
      <c r="EC127" s="36"/>
      <c r="ED127" s="36"/>
      <c r="EE127" s="36"/>
      <c r="EF127" s="36"/>
      <c r="EG127" s="36"/>
      <c r="EH127" s="36"/>
      <c r="EI127" s="36"/>
      <c r="EJ127" s="36"/>
      <c r="EK127" s="36"/>
      <c r="EL127" s="36"/>
      <c r="EM127" s="36"/>
      <c r="EN127" s="36"/>
      <c r="EO127" s="36"/>
      <c r="EP127" s="36"/>
      <c r="EQ127" s="36"/>
      <c r="ER127" s="36"/>
    </row>
    <row r="128" spans="1:148" ht="49.5" customHeight="1">
      <c r="A128" s="36"/>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c r="AC128" s="36"/>
      <c r="AD128" s="36"/>
      <c r="AE128" s="36"/>
      <c r="AF128" s="36"/>
      <c r="AG128" s="36"/>
      <c r="AH128" s="36"/>
      <c r="AI128" s="36"/>
      <c r="AJ128" s="36"/>
      <c r="AK128" s="36"/>
      <c r="AL128" s="36"/>
      <c r="AM128" s="36"/>
      <c r="AN128" s="36"/>
      <c r="AO128" s="36"/>
      <c r="AP128" s="36"/>
      <c r="AQ128" s="36"/>
      <c r="AR128" s="36"/>
      <c r="AS128" s="36"/>
      <c r="AT128" s="36"/>
      <c r="AU128" s="36"/>
      <c r="AV128" s="36"/>
      <c r="AW128" s="36"/>
      <c r="AX128" s="36"/>
      <c r="AY128" s="36"/>
      <c r="AZ128" s="36"/>
      <c r="BA128" s="36"/>
      <c r="BB128" s="36"/>
      <c r="BC128" s="36"/>
      <c r="BD128" s="36"/>
      <c r="BE128" s="36"/>
      <c r="BF128" s="36"/>
      <c r="BG128" s="36"/>
      <c r="BH128" s="36"/>
      <c r="BI128" s="36"/>
      <c r="BJ128" s="36"/>
      <c r="BK128" s="36"/>
      <c r="BL128" s="36"/>
      <c r="BM128" s="36"/>
      <c r="BN128" s="36"/>
      <c r="BO128" s="36"/>
      <c r="BP128" s="36"/>
      <c r="BQ128" s="36"/>
      <c r="BR128" s="36"/>
      <c r="BS128" s="36"/>
      <c r="BT128" s="36"/>
      <c r="BU128" s="36"/>
      <c r="BV128" s="36"/>
      <c r="BW128" s="36"/>
      <c r="BX128" s="36"/>
      <c r="BY128" s="36"/>
      <c r="BZ128" s="36"/>
      <c r="CA128" s="36"/>
      <c r="CB128" s="36"/>
      <c r="CC128" s="36"/>
      <c r="CD128" s="36"/>
      <c r="CE128" s="36"/>
      <c r="CF128" s="36"/>
      <c r="CG128" s="36"/>
      <c r="CH128" s="36"/>
      <c r="CI128" s="36"/>
      <c r="CJ128" s="36"/>
      <c r="CK128" s="36"/>
      <c r="CL128" s="36"/>
      <c r="CM128" s="36"/>
      <c r="CN128" s="36"/>
      <c r="CO128" s="36"/>
      <c r="CP128" s="36"/>
      <c r="CQ128" s="36"/>
      <c r="CR128" s="36"/>
      <c r="CS128" s="36"/>
      <c r="CT128" s="36"/>
      <c r="CU128" s="36"/>
      <c r="CV128" s="36"/>
      <c r="CW128" s="36"/>
      <c r="CX128" s="36"/>
      <c r="CY128" s="36"/>
      <c r="CZ128" s="36"/>
      <c r="DA128" s="36"/>
      <c r="DB128" s="36"/>
      <c r="DC128" s="36"/>
      <c r="DD128" s="36"/>
      <c r="DE128" s="36"/>
      <c r="DF128" s="36"/>
      <c r="DG128" s="36"/>
      <c r="DH128" s="36"/>
      <c r="DI128" s="36"/>
      <c r="DJ128" s="36"/>
      <c r="DK128" s="36"/>
      <c r="DL128" s="36"/>
      <c r="DM128" s="36"/>
      <c r="DN128" s="36"/>
      <c r="DO128" s="36"/>
      <c r="DP128" s="36"/>
      <c r="DQ128" s="36"/>
      <c r="DR128" s="36"/>
      <c r="DS128" s="36"/>
      <c r="DT128" s="36"/>
      <c r="DU128" s="36"/>
      <c r="DV128" s="36"/>
      <c r="DW128" s="36"/>
      <c r="DX128" s="36"/>
      <c r="DY128" s="36"/>
      <c r="DZ128" s="36"/>
      <c r="EA128" s="36"/>
      <c r="EB128" s="36"/>
      <c r="EC128" s="36"/>
      <c r="ED128" s="36"/>
      <c r="EE128" s="36"/>
      <c r="EF128" s="36"/>
      <c r="EG128" s="36"/>
      <c r="EH128" s="36"/>
      <c r="EI128" s="36"/>
      <c r="EJ128" s="36"/>
      <c r="EK128" s="36"/>
      <c r="EL128" s="36"/>
      <c r="EM128" s="36"/>
      <c r="EN128" s="36"/>
      <c r="EO128" s="36"/>
      <c r="EP128" s="36"/>
      <c r="EQ128" s="36"/>
      <c r="ER128" s="36"/>
    </row>
    <row r="129" spans="1:148" ht="49.5" customHeight="1">
      <c r="A129" s="36"/>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c r="AC129" s="36"/>
      <c r="AD129" s="36"/>
      <c r="AE129" s="36"/>
      <c r="AF129" s="36"/>
      <c r="AG129" s="36"/>
      <c r="AH129" s="36"/>
      <c r="AI129" s="36"/>
      <c r="AJ129" s="36"/>
      <c r="AK129" s="36"/>
      <c r="AL129" s="36"/>
      <c r="AM129" s="36"/>
      <c r="AN129" s="36"/>
      <c r="AO129" s="36"/>
      <c r="AP129" s="36"/>
      <c r="AQ129" s="36"/>
      <c r="AR129" s="36"/>
      <c r="AS129" s="36"/>
      <c r="AT129" s="36"/>
      <c r="AU129" s="36"/>
      <c r="AV129" s="36"/>
      <c r="AW129" s="36"/>
      <c r="AX129" s="36"/>
      <c r="AY129" s="36"/>
      <c r="AZ129" s="36"/>
      <c r="BA129" s="36"/>
      <c r="BB129" s="36"/>
      <c r="BC129" s="36"/>
      <c r="BD129" s="36"/>
      <c r="BE129" s="36"/>
      <c r="BF129" s="36"/>
      <c r="BG129" s="36"/>
      <c r="BH129" s="36"/>
      <c r="BI129" s="36"/>
      <c r="BJ129" s="36"/>
      <c r="BK129" s="36"/>
      <c r="BL129" s="36"/>
      <c r="BM129" s="36"/>
      <c r="BN129" s="36"/>
      <c r="BO129" s="36"/>
      <c r="BP129" s="36"/>
      <c r="BQ129" s="36"/>
      <c r="BR129" s="36"/>
      <c r="BS129" s="36"/>
      <c r="BT129" s="36"/>
      <c r="BU129" s="36"/>
      <c r="BV129" s="36"/>
      <c r="BW129" s="36"/>
      <c r="BX129" s="36"/>
      <c r="BY129" s="36"/>
      <c r="BZ129" s="36"/>
      <c r="CA129" s="36"/>
      <c r="CB129" s="36"/>
      <c r="CC129" s="36"/>
      <c r="CD129" s="36"/>
      <c r="CE129" s="36"/>
      <c r="CF129" s="36"/>
      <c r="CG129" s="36"/>
      <c r="CH129" s="36"/>
      <c r="CI129" s="36"/>
      <c r="CJ129" s="36"/>
      <c r="CK129" s="36"/>
      <c r="CL129" s="36"/>
      <c r="CM129" s="36"/>
      <c r="CN129" s="36"/>
      <c r="CO129" s="36"/>
      <c r="CP129" s="36"/>
      <c r="CQ129" s="36"/>
      <c r="CR129" s="36"/>
      <c r="CS129" s="36"/>
      <c r="CT129" s="36"/>
      <c r="CU129" s="36"/>
      <c r="CV129" s="36"/>
      <c r="CW129" s="36"/>
      <c r="CX129" s="36"/>
      <c r="CY129" s="36"/>
      <c r="CZ129" s="36"/>
      <c r="DA129" s="36"/>
      <c r="DB129" s="36"/>
      <c r="DC129" s="36"/>
      <c r="DD129" s="36"/>
      <c r="DE129" s="36"/>
      <c r="DF129" s="36"/>
      <c r="DG129" s="36"/>
      <c r="DH129" s="36"/>
      <c r="DI129" s="36"/>
      <c r="DJ129" s="36"/>
      <c r="DK129" s="36"/>
      <c r="DL129" s="36"/>
      <c r="DM129" s="36"/>
      <c r="DN129" s="36"/>
      <c r="DO129" s="36"/>
      <c r="DP129" s="36"/>
      <c r="DQ129" s="36"/>
      <c r="DR129" s="36"/>
      <c r="DS129" s="36"/>
      <c r="DT129" s="36"/>
      <c r="DU129" s="36"/>
      <c r="DV129" s="36"/>
      <c r="DW129" s="36"/>
      <c r="DX129" s="36"/>
      <c r="DY129" s="36"/>
      <c r="DZ129" s="36"/>
      <c r="EA129" s="36"/>
      <c r="EB129" s="36"/>
      <c r="EC129" s="36"/>
      <c r="ED129" s="36"/>
      <c r="EE129" s="36"/>
      <c r="EF129" s="36"/>
      <c r="EG129" s="36"/>
      <c r="EH129" s="36"/>
      <c r="EI129" s="36"/>
      <c r="EJ129" s="36"/>
      <c r="EK129" s="36"/>
      <c r="EL129" s="36"/>
      <c r="EM129" s="36"/>
      <c r="EN129" s="36"/>
      <c r="EO129" s="36"/>
      <c r="EP129" s="36"/>
      <c r="EQ129" s="36"/>
      <c r="ER129" s="36"/>
    </row>
    <row r="130" spans="1:148" ht="49.5" customHeight="1">
      <c r="A130" s="36"/>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c r="AC130" s="36"/>
      <c r="AD130" s="36"/>
      <c r="AE130" s="36"/>
      <c r="AF130" s="36"/>
      <c r="AG130" s="36"/>
      <c r="AH130" s="36"/>
      <c r="AI130" s="36"/>
      <c r="AJ130" s="36"/>
      <c r="AK130" s="36"/>
      <c r="AL130" s="36"/>
      <c r="AM130" s="36"/>
      <c r="AN130" s="36"/>
      <c r="AO130" s="36"/>
      <c r="AP130" s="36"/>
      <c r="AQ130" s="36"/>
      <c r="AR130" s="36"/>
      <c r="AS130" s="36"/>
      <c r="AT130" s="36"/>
      <c r="AU130" s="36"/>
      <c r="AV130" s="36"/>
      <c r="AW130" s="36"/>
      <c r="AX130" s="36"/>
      <c r="AY130" s="36"/>
      <c r="AZ130" s="36"/>
      <c r="BA130" s="36"/>
      <c r="BB130" s="36"/>
      <c r="BC130" s="36"/>
      <c r="BD130" s="36"/>
      <c r="BE130" s="36"/>
      <c r="BF130" s="36"/>
      <c r="BG130" s="36"/>
      <c r="BH130" s="36"/>
      <c r="BI130" s="36"/>
      <c r="BJ130" s="36"/>
      <c r="BK130" s="36"/>
      <c r="BL130" s="36"/>
      <c r="BM130" s="36"/>
      <c r="BN130" s="36"/>
      <c r="BO130" s="36"/>
      <c r="BP130" s="36"/>
      <c r="BQ130" s="36"/>
      <c r="BR130" s="36"/>
      <c r="BS130" s="36"/>
      <c r="BT130" s="36"/>
      <c r="BU130" s="36"/>
      <c r="BV130" s="36"/>
      <c r="BW130" s="36"/>
      <c r="BX130" s="36"/>
      <c r="BY130" s="36"/>
      <c r="BZ130" s="36"/>
      <c r="CA130" s="36"/>
      <c r="CB130" s="36"/>
      <c r="CC130" s="36"/>
      <c r="CD130" s="36"/>
      <c r="CE130" s="36"/>
      <c r="CF130" s="36"/>
      <c r="CG130" s="36"/>
      <c r="CH130" s="36"/>
      <c r="CI130" s="36"/>
      <c r="CJ130" s="36"/>
      <c r="CK130" s="36"/>
      <c r="CL130" s="36"/>
      <c r="CM130" s="36"/>
      <c r="CN130" s="36"/>
      <c r="CO130" s="36"/>
      <c r="CP130" s="36"/>
      <c r="CQ130" s="36"/>
      <c r="CR130" s="36"/>
      <c r="CS130" s="36"/>
      <c r="CT130" s="36"/>
      <c r="CU130" s="36"/>
      <c r="CV130" s="36"/>
      <c r="CW130" s="36"/>
      <c r="CX130" s="36"/>
      <c r="CY130" s="36"/>
      <c r="CZ130" s="36"/>
      <c r="DA130" s="36"/>
      <c r="DB130" s="36"/>
      <c r="DC130" s="36"/>
      <c r="DD130" s="36"/>
      <c r="DE130" s="36"/>
      <c r="DF130" s="36"/>
      <c r="DG130" s="36"/>
      <c r="DH130" s="36"/>
      <c r="DI130" s="36"/>
      <c r="DJ130" s="36"/>
      <c r="DK130" s="36"/>
      <c r="DL130" s="36"/>
      <c r="DM130" s="36"/>
      <c r="DN130" s="36"/>
      <c r="DO130" s="36"/>
      <c r="DP130" s="36"/>
      <c r="DQ130" s="36"/>
      <c r="DR130" s="36"/>
      <c r="DS130" s="36"/>
      <c r="DT130" s="36"/>
      <c r="DU130" s="36"/>
      <c r="DV130" s="36"/>
      <c r="DW130" s="36"/>
      <c r="DX130" s="36"/>
      <c r="DY130" s="36"/>
      <c r="DZ130" s="36"/>
      <c r="EA130" s="36"/>
      <c r="EB130" s="36"/>
      <c r="EC130" s="36"/>
      <c r="ED130" s="36"/>
      <c r="EE130" s="36"/>
      <c r="EF130" s="36"/>
      <c r="EG130" s="36"/>
      <c r="EH130" s="36"/>
      <c r="EI130" s="36"/>
      <c r="EJ130" s="36"/>
      <c r="EK130" s="36"/>
      <c r="EL130" s="36"/>
      <c r="EM130" s="36"/>
      <c r="EN130" s="36"/>
      <c r="EO130" s="36"/>
      <c r="EP130" s="36"/>
      <c r="EQ130" s="36"/>
      <c r="ER130" s="36"/>
    </row>
    <row r="131" spans="1:148" ht="49.5" customHeight="1">
      <c r="A131" s="36"/>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c r="AC131" s="36"/>
      <c r="AD131" s="36"/>
      <c r="AE131" s="36"/>
      <c r="AF131" s="36"/>
      <c r="AG131" s="36"/>
      <c r="AH131" s="36"/>
      <c r="AI131" s="36"/>
      <c r="AJ131" s="36"/>
      <c r="AK131" s="36"/>
      <c r="AL131" s="36"/>
      <c r="AM131" s="36"/>
      <c r="AN131" s="36"/>
      <c r="AO131" s="36"/>
      <c r="AP131" s="36"/>
      <c r="AQ131" s="36"/>
      <c r="AR131" s="36"/>
      <c r="AS131" s="36"/>
      <c r="AT131" s="36"/>
      <c r="AU131" s="36"/>
      <c r="AV131" s="36"/>
      <c r="AW131" s="36"/>
      <c r="AX131" s="36"/>
      <c r="AY131" s="36"/>
      <c r="AZ131" s="36"/>
      <c r="BA131" s="36"/>
      <c r="BB131" s="36"/>
      <c r="BC131" s="36"/>
      <c r="BD131" s="36"/>
      <c r="BE131" s="36"/>
      <c r="BF131" s="36"/>
      <c r="BG131" s="36"/>
      <c r="BH131" s="36"/>
      <c r="BI131" s="36"/>
      <c r="BJ131" s="36"/>
      <c r="BK131" s="36"/>
      <c r="BL131" s="36"/>
      <c r="BM131" s="36"/>
      <c r="BN131" s="36"/>
      <c r="BO131" s="36"/>
      <c r="BP131" s="36"/>
      <c r="BQ131" s="36"/>
      <c r="BR131" s="36"/>
      <c r="BS131" s="36"/>
      <c r="BT131" s="36"/>
      <c r="BU131" s="36"/>
      <c r="BV131" s="36"/>
      <c r="BW131" s="36"/>
      <c r="BX131" s="36"/>
      <c r="BY131" s="36"/>
      <c r="BZ131" s="36"/>
      <c r="CA131" s="36"/>
      <c r="CB131" s="36"/>
      <c r="CC131" s="36"/>
      <c r="CD131" s="36"/>
      <c r="CE131" s="36"/>
      <c r="CF131" s="36"/>
      <c r="CG131" s="36"/>
      <c r="CH131" s="36"/>
      <c r="CI131" s="36"/>
      <c r="CJ131" s="36"/>
      <c r="CK131" s="36"/>
      <c r="CL131" s="36"/>
      <c r="CM131" s="36"/>
      <c r="CN131" s="36"/>
      <c r="CO131" s="36"/>
      <c r="CP131" s="36"/>
      <c r="CQ131" s="36"/>
      <c r="CR131" s="36"/>
      <c r="CS131" s="36"/>
      <c r="CT131" s="36"/>
      <c r="CU131" s="36"/>
      <c r="CV131" s="36"/>
      <c r="CW131" s="36"/>
      <c r="CX131" s="36"/>
      <c r="CY131" s="36"/>
      <c r="CZ131" s="36"/>
      <c r="DA131" s="36"/>
      <c r="DB131" s="36"/>
      <c r="DC131" s="36"/>
      <c r="DD131" s="36"/>
      <c r="DE131" s="36"/>
      <c r="DF131" s="36"/>
      <c r="DG131" s="36"/>
      <c r="DH131" s="36"/>
      <c r="DI131" s="36"/>
      <c r="DJ131" s="36"/>
      <c r="DK131" s="36"/>
      <c r="DL131" s="36"/>
      <c r="DM131" s="36"/>
      <c r="DN131" s="36"/>
      <c r="DO131" s="36"/>
      <c r="DP131" s="36"/>
      <c r="DQ131" s="36"/>
      <c r="DR131" s="36"/>
      <c r="DS131" s="36"/>
      <c r="DT131" s="36"/>
      <c r="DU131" s="36"/>
      <c r="DV131" s="36"/>
      <c r="DW131" s="36"/>
      <c r="DX131" s="36"/>
      <c r="DY131" s="36"/>
      <c r="DZ131" s="36"/>
      <c r="EA131" s="36"/>
      <c r="EB131" s="36"/>
      <c r="EC131" s="36"/>
      <c r="ED131" s="36"/>
      <c r="EE131" s="36"/>
      <c r="EF131" s="36"/>
      <c r="EG131" s="36"/>
      <c r="EH131" s="36"/>
      <c r="EI131" s="36"/>
      <c r="EJ131" s="36"/>
      <c r="EK131" s="36"/>
      <c r="EL131" s="36"/>
      <c r="EM131" s="36"/>
      <c r="EN131" s="36"/>
      <c r="EO131" s="36"/>
      <c r="EP131" s="36"/>
      <c r="EQ131" s="36"/>
      <c r="ER131" s="36"/>
    </row>
    <row r="132" spans="1:148" ht="49.5" customHeight="1">
      <c r="A132" s="36"/>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c r="AC132" s="36"/>
      <c r="AD132" s="36"/>
      <c r="AE132" s="36"/>
      <c r="AF132" s="36"/>
      <c r="AG132" s="36"/>
      <c r="AH132" s="36"/>
      <c r="AI132" s="36"/>
      <c r="AJ132" s="36"/>
      <c r="AK132" s="36"/>
      <c r="AL132" s="36"/>
      <c r="AM132" s="36"/>
      <c r="AN132" s="36"/>
      <c r="AO132" s="36"/>
      <c r="AP132" s="36"/>
      <c r="AQ132" s="36"/>
      <c r="AR132" s="36"/>
      <c r="AS132" s="36"/>
      <c r="AT132" s="36"/>
      <c r="AU132" s="36"/>
      <c r="AV132" s="36"/>
      <c r="AW132" s="36"/>
      <c r="AX132" s="36"/>
      <c r="AY132" s="36"/>
      <c r="AZ132" s="36"/>
      <c r="BA132" s="36"/>
      <c r="BB132" s="36"/>
      <c r="BC132" s="36"/>
      <c r="BD132" s="36"/>
      <c r="BE132" s="36"/>
      <c r="BF132" s="36"/>
      <c r="BG132" s="36"/>
      <c r="BH132" s="36"/>
      <c r="BI132" s="36"/>
      <c r="BJ132" s="36"/>
      <c r="BK132" s="36"/>
      <c r="BL132" s="36"/>
      <c r="BM132" s="36"/>
      <c r="BN132" s="36"/>
      <c r="BO132" s="36"/>
      <c r="BP132" s="36"/>
      <c r="BQ132" s="36"/>
      <c r="BR132" s="36"/>
      <c r="BS132" s="36"/>
      <c r="BT132" s="36"/>
      <c r="BU132" s="36"/>
      <c r="BV132" s="36"/>
      <c r="BW132" s="36"/>
      <c r="BX132" s="36"/>
      <c r="BY132" s="36"/>
      <c r="BZ132" s="36"/>
      <c r="CA132" s="36"/>
      <c r="CB132" s="36"/>
      <c r="CC132" s="36"/>
      <c r="CD132" s="36"/>
      <c r="CE132" s="36"/>
      <c r="CF132" s="36"/>
      <c r="CG132" s="36"/>
      <c r="CH132" s="36"/>
      <c r="CI132" s="36"/>
      <c r="CJ132" s="36"/>
      <c r="CK132" s="36"/>
      <c r="CL132" s="36"/>
      <c r="CM132" s="36"/>
      <c r="CN132" s="36"/>
      <c r="CO132" s="36"/>
      <c r="CP132" s="36"/>
      <c r="CQ132" s="36"/>
      <c r="CR132" s="36"/>
      <c r="CS132" s="36"/>
      <c r="CT132" s="36"/>
      <c r="CU132" s="36"/>
      <c r="CV132" s="36"/>
      <c r="CW132" s="36"/>
      <c r="CX132" s="36"/>
      <c r="CY132" s="36"/>
      <c r="CZ132" s="36"/>
      <c r="DA132" s="36"/>
      <c r="DB132" s="36"/>
      <c r="DC132" s="36"/>
      <c r="DD132" s="36"/>
      <c r="DE132" s="36"/>
      <c r="DF132" s="36"/>
      <c r="DG132" s="36"/>
      <c r="DH132" s="36"/>
      <c r="DI132" s="36"/>
      <c r="DJ132" s="36"/>
      <c r="DK132" s="36"/>
      <c r="DL132" s="36"/>
      <c r="DM132" s="36"/>
      <c r="DN132" s="36"/>
      <c r="DO132" s="36"/>
      <c r="DP132" s="36"/>
      <c r="DQ132" s="36"/>
      <c r="DR132" s="36"/>
      <c r="DS132" s="36"/>
      <c r="DT132" s="36"/>
      <c r="DU132" s="36"/>
      <c r="DV132" s="36"/>
      <c r="DW132" s="36"/>
      <c r="DX132" s="36"/>
      <c r="DY132" s="36"/>
      <c r="DZ132" s="36"/>
      <c r="EA132" s="36"/>
      <c r="EB132" s="36"/>
      <c r="EC132" s="36"/>
      <c r="ED132" s="36"/>
      <c r="EE132" s="36"/>
      <c r="EF132" s="36"/>
      <c r="EG132" s="36"/>
      <c r="EH132" s="36"/>
      <c r="EI132" s="36"/>
      <c r="EJ132" s="36"/>
      <c r="EK132" s="36"/>
      <c r="EL132" s="36"/>
      <c r="EM132" s="36"/>
      <c r="EN132" s="36"/>
      <c r="EO132" s="36"/>
      <c r="EP132" s="36"/>
      <c r="EQ132" s="36"/>
      <c r="ER132" s="36"/>
    </row>
    <row r="133" spans="1:148" ht="49.5" customHeight="1">
      <c r="A133" s="36"/>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c r="AC133" s="36"/>
      <c r="AD133" s="36"/>
      <c r="AE133" s="36"/>
      <c r="AF133" s="36"/>
      <c r="AG133" s="36"/>
      <c r="AH133" s="36"/>
      <c r="AI133" s="36"/>
      <c r="AJ133" s="36"/>
      <c r="AK133" s="36"/>
      <c r="AL133" s="36"/>
      <c r="AM133" s="36"/>
      <c r="AN133" s="36"/>
      <c r="AO133" s="36"/>
      <c r="AP133" s="36"/>
      <c r="AQ133" s="36"/>
      <c r="AR133" s="36"/>
      <c r="AS133" s="36"/>
      <c r="AT133" s="36"/>
      <c r="AU133" s="36"/>
      <c r="AV133" s="36"/>
      <c r="AW133" s="36"/>
      <c r="AX133" s="36"/>
      <c r="AY133" s="36"/>
      <c r="AZ133" s="36"/>
      <c r="BA133" s="36"/>
      <c r="BB133" s="36"/>
      <c r="BC133" s="36"/>
      <c r="BD133" s="36"/>
      <c r="BE133" s="36"/>
      <c r="BF133" s="36"/>
      <c r="BG133" s="36"/>
      <c r="BH133" s="36"/>
      <c r="BI133" s="36"/>
      <c r="BJ133" s="36"/>
      <c r="BK133" s="36"/>
      <c r="BL133" s="36"/>
      <c r="BM133" s="36"/>
      <c r="BN133" s="36"/>
      <c r="BO133" s="36"/>
      <c r="BP133" s="36"/>
      <c r="BQ133" s="36"/>
      <c r="BR133" s="36"/>
      <c r="BS133" s="36"/>
      <c r="BT133" s="36"/>
      <c r="BU133" s="36"/>
      <c r="BV133" s="36"/>
      <c r="BW133" s="36"/>
      <c r="BX133" s="36"/>
      <c r="BY133" s="36"/>
      <c r="BZ133" s="36"/>
      <c r="CA133" s="36"/>
      <c r="CB133" s="36"/>
      <c r="CC133" s="36"/>
      <c r="CD133" s="36"/>
      <c r="CE133" s="36"/>
      <c r="CF133" s="36"/>
      <c r="CG133" s="36"/>
      <c r="CH133" s="36"/>
      <c r="CI133" s="36"/>
      <c r="CJ133" s="36"/>
      <c r="CK133" s="36"/>
      <c r="CL133" s="36"/>
      <c r="CM133" s="36"/>
      <c r="CN133" s="36"/>
      <c r="CO133" s="36"/>
      <c r="CP133" s="36"/>
      <c r="CQ133" s="36"/>
      <c r="CR133" s="36"/>
      <c r="CS133" s="36"/>
      <c r="CT133" s="36"/>
      <c r="CU133" s="36"/>
      <c r="CV133" s="36"/>
      <c r="CW133" s="36"/>
      <c r="CX133" s="36"/>
      <c r="CY133" s="36"/>
      <c r="CZ133" s="36"/>
      <c r="DA133" s="36"/>
      <c r="DB133" s="36"/>
      <c r="DC133" s="36"/>
      <c r="DD133" s="36"/>
      <c r="DE133" s="36"/>
      <c r="DF133" s="36"/>
      <c r="DG133" s="36"/>
      <c r="DH133" s="36"/>
      <c r="DI133" s="36"/>
      <c r="DJ133" s="36"/>
      <c r="DK133" s="36"/>
      <c r="DL133" s="36"/>
      <c r="DM133" s="36"/>
      <c r="DN133" s="36"/>
      <c r="DO133" s="36"/>
      <c r="DP133" s="36"/>
      <c r="DQ133" s="36"/>
      <c r="DR133" s="36"/>
      <c r="DS133" s="36"/>
      <c r="DT133" s="36"/>
      <c r="DU133" s="36"/>
      <c r="DV133" s="36"/>
      <c r="DW133" s="36"/>
      <c r="DX133" s="36"/>
      <c r="DY133" s="36"/>
      <c r="DZ133" s="36"/>
      <c r="EA133" s="36"/>
      <c r="EB133" s="36"/>
      <c r="EC133" s="36"/>
      <c r="ED133" s="36"/>
      <c r="EE133" s="36"/>
      <c r="EF133" s="36"/>
      <c r="EG133" s="36"/>
      <c r="EH133" s="36"/>
      <c r="EI133" s="36"/>
      <c r="EJ133" s="36"/>
      <c r="EK133" s="36"/>
      <c r="EL133" s="36"/>
      <c r="EM133" s="36"/>
      <c r="EN133" s="36"/>
      <c r="EO133" s="36"/>
      <c r="EP133" s="36"/>
      <c r="EQ133" s="36"/>
      <c r="ER133" s="36"/>
    </row>
    <row r="134" spans="1:148" ht="49.5" customHeight="1">
      <c r="A134" s="36"/>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c r="AC134" s="36"/>
      <c r="AD134" s="36"/>
      <c r="AE134" s="36"/>
      <c r="AF134" s="36"/>
      <c r="AG134" s="36"/>
      <c r="AH134" s="36"/>
      <c r="AI134" s="36"/>
      <c r="AJ134" s="36"/>
      <c r="AK134" s="36"/>
      <c r="AL134" s="36"/>
      <c r="AM134" s="36"/>
      <c r="AN134" s="36"/>
      <c r="AO134" s="36"/>
      <c r="AP134" s="36"/>
      <c r="AQ134" s="36"/>
      <c r="AR134" s="36"/>
      <c r="AS134" s="36"/>
      <c r="AT134" s="36"/>
      <c r="AU134" s="36"/>
      <c r="AV134" s="36"/>
      <c r="AW134" s="36"/>
      <c r="AX134" s="36"/>
      <c r="AY134" s="36"/>
      <c r="AZ134" s="36"/>
      <c r="BA134" s="36"/>
      <c r="BB134" s="36"/>
      <c r="BC134" s="36"/>
      <c r="BD134" s="36"/>
      <c r="BE134" s="36"/>
      <c r="BF134" s="36"/>
      <c r="BG134" s="36"/>
      <c r="BH134" s="36"/>
      <c r="BI134" s="36"/>
      <c r="BJ134" s="36"/>
      <c r="BK134" s="36"/>
      <c r="BL134" s="36"/>
      <c r="BM134" s="36"/>
      <c r="BN134" s="36"/>
      <c r="BO134" s="36"/>
      <c r="BP134" s="36"/>
      <c r="BQ134" s="36"/>
      <c r="BR134" s="36"/>
      <c r="BS134" s="36"/>
      <c r="BT134" s="36"/>
      <c r="BU134" s="36"/>
      <c r="BV134" s="36"/>
      <c r="BW134" s="36"/>
      <c r="BX134" s="36"/>
      <c r="BY134" s="36"/>
      <c r="BZ134" s="36"/>
      <c r="CA134" s="36"/>
      <c r="CB134" s="36"/>
      <c r="CC134" s="36"/>
      <c r="CD134" s="36"/>
      <c r="CE134" s="36"/>
      <c r="CF134" s="36"/>
      <c r="CG134" s="36"/>
      <c r="CH134" s="36"/>
      <c r="CI134" s="36"/>
      <c r="CJ134" s="36"/>
      <c r="CK134" s="36"/>
      <c r="CL134" s="36"/>
      <c r="CM134" s="36"/>
      <c r="CN134" s="36"/>
      <c r="CO134" s="36"/>
      <c r="CP134" s="36"/>
      <c r="CQ134" s="36"/>
      <c r="CR134" s="36"/>
      <c r="CS134" s="36"/>
      <c r="CT134" s="36"/>
      <c r="CU134" s="36"/>
      <c r="CV134" s="36"/>
      <c r="CW134" s="36"/>
      <c r="CX134" s="36"/>
      <c r="CY134" s="36"/>
      <c r="CZ134" s="36"/>
      <c r="DA134" s="36"/>
      <c r="DB134" s="36"/>
      <c r="DC134" s="36"/>
      <c r="DD134" s="36"/>
      <c r="DE134" s="36"/>
      <c r="DF134" s="36"/>
      <c r="DG134" s="36"/>
      <c r="DH134" s="36"/>
      <c r="DI134" s="36"/>
      <c r="DJ134" s="36"/>
      <c r="DK134" s="36"/>
      <c r="DL134" s="36"/>
      <c r="DM134" s="36"/>
      <c r="DN134" s="36"/>
      <c r="DO134" s="36"/>
      <c r="DP134" s="36"/>
      <c r="DQ134" s="36"/>
      <c r="DR134" s="36"/>
      <c r="DS134" s="36"/>
      <c r="DT134" s="36"/>
      <c r="DU134" s="36"/>
      <c r="DV134" s="36"/>
      <c r="DW134" s="36"/>
      <c r="DX134" s="36"/>
      <c r="DY134" s="36"/>
      <c r="DZ134" s="36"/>
      <c r="EA134" s="36"/>
      <c r="EB134" s="36"/>
      <c r="EC134" s="36"/>
      <c r="ED134" s="36"/>
      <c r="EE134" s="36"/>
      <c r="EF134" s="36"/>
      <c r="EG134" s="36"/>
      <c r="EH134" s="36"/>
      <c r="EI134" s="36"/>
      <c r="EJ134" s="36"/>
      <c r="EK134" s="36"/>
      <c r="EL134" s="36"/>
      <c r="EM134" s="36"/>
      <c r="EN134" s="36"/>
      <c r="EO134" s="36"/>
      <c r="EP134" s="36"/>
      <c r="EQ134" s="36"/>
      <c r="ER134" s="36"/>
    </row>
    <row r="135" spans="1:148" ht="49.5" customHeight="1">
      <c r="A135" s="36"/>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c r="AC135" s="36"/>
      <c r="AD135" s="36"/>
      <c r="AE135" s="36"/>
      <c r="AF135" s="36"/>
      <c r="AG135" s="36"/>
      <c r="AH135" s="36"/>
      <c r="AI135" s="36"/>
      <c r="AJ135" s="36"/>
      <c r="AK135" s="36"/>
      <c r="AL135" s="36"/>
      <c r="AM135" s="36"/>
      <c r="AN135" s="36"/>
      <c r="AO135" s="36"/>
      <c r="AP135" s="36"/>
      <c r="AQ135" s="36"/>
      <c r="AR135" s="36"/>
      <c r="AS135" s="36"/>
      <c r="AT135" s="36"/>
      <c r="AU135" s="36"/>
      <c r="AV135" s="36"/>
      <c r="AW135" s="36"/>
      <c r="AX135" s="36"/>
      <c r="AY135" s="36"/>
      <c r="AZ135" s="36"/>
      <c r="BA135" s="36"/>
      <c r="BB135" s="36"/>
      <c r="BC135" s="36"/>
      <c r="BD135" s="36"/>
      <c r="BE135" s="36"/>
      <c r="BF135" s="36"/>
      <c r="BG135" s="36"/>
      <c r="BH135" s="36"/>
      <c r="BI135" s="36"/>
      <c r="BJ135" s="36"/>
      <c r="BK135" s="36"/>
      <c r="BL135" s="36"/>
      <c r="BM135" s="36"/>
      <c r="BN135" s="36"/>
      <c r="BO135" s="36"/>
      <c r="BP135" s="36"/>
      <c r="BQ135" s="36"/>
      <c r="BR135" s="36"/>
      <c r="BS135" s="36"/>
      <c r="BT135" s="36"/>
      <c r="BU135" s="36"/>
      <c r="BV135" s="36"/>
      <c r="BW135" s="36"/>
      <c r="BX135" s="36"/>
      <c r="BY135" s="36"/>
      <c r="BZ135" s="36"/>
      <c r="CA135" s="36"/>
      <c r="CB135" s="36"/>
      <c r="CC135" s="36"/>
      <c r="CD135" s="36"/>
      <c r="CE135" s="36"/>
      <c r="CF135" s="36"/>
      <c r="CG135" s="36"/>
      <c r="CH135" s="36"/>
      <c r="CI135" s="36"/>
      <c r="CJ135" s="36"/>
      <c r="CK135" s="36"/>
      <c r="CL135" s="36"/>
      <c r="CM135" s="36"/>
      <c r="CN135" s="36"/>
      <c r="CO135" s="36"/>
      <c r="CP135" s="36"/>
      <c r="CQ135" s="36"/>
      <c r="CR135" s="36"/>
      <c r="CS135" s="36"/>
      <c r="CT135" s="36"/>
      <c r="CU135" s="36"/>
      <c r="CV135" s="36"/>
      <c r="CW135" s="36"/>
      <c r="CX135" s="36"/>
      <c r="CY135" s="36"/>
      <c r="CZ135" s="36"/>
      <c r="DA135" s="36"/>
      <c r="DB135" s="36"/>
      <c r="DC135" s="36"/>
      <c r="DD135" s="36"/>
      <c r="DE135" s="36"/>
      <c r="DF135" s="36"/>
      <c r="DG135" s="36"/>
      <c r="DH135" s="36"/>
      <c r="DI135" s="36"/>
      <c r="DJ135" s="36"/>
      <c r="DK135" s="36"/>
      <c r="DL135" s="36"/>
      <c r="DM135" s="36"/>
      <c r="DN135" s="36"/>
      <c r="DO135" s="36"/>
      <c r="DP135" s="36"/>
      <c r="DQ135" s="36"/>
      <c r="DR135" s="36"/>
      <c r="DS135" s="36"/>
      <c r="DT135" s="36"/>
      <c r="DU135" s="36"/>
      <c r="DV135" s="36"/>
      <c r="DW135" s="36"/>
      <c r="DX135" s="36"/>
      <c r="DY135" s="36"/>
      <c r="DZ135" s="36"/>
      <c r="EA135" s="36"/>
      <c r="EB135" s="36"/>
      <c r="EC135" s="36"/>
      <c r="ED135" s="36"/>
      <c r="EE135" s="36"/>
      <c r="EF135" s="36"/>
      <c r="EG135" s="36"/>
      <c r="EH135" s="36"/>
      <c r="EI135" s="36"/>
      <c r="EJ135" s="36"/>
      <c r="EK135" s="36"/>
      <c r="EL135" s="36"/>
      <c r="EM135" s="36"/>
      <c r="EN135" s="36"/>
      <c r="EO135" s="36"/>
      <c r="EP135" s="36"/>
      <c r="EQ135" s="36"/>
      <c r="ER135" s="36"/>
    </row>
    <row r="136" spans="1:148" ht="49.5" customHeight="1">
      <c r="A136" s="36"/>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c r="AC136" s="36"/>
      <c r="AD136" s="36"/>
      <c r="AE136" s="36"/>
      <c r="AF136" s="36"/>
      <c r="AG136" s="36"/>
      <c r="AH136" s="36"/>
      <c r="AI136" s="36"/>
      <c r="AJ136" s="36"/>
      <c r="AK136" s="36"/>
      <c r="AL136" s="36"/>
      <c r="AM136" s="36"/>
      <c r="AN136" s="36"/>
      <c r="AO136" s="36"/>
      <c r="AP136" s="36"/>
      <c r="AQ136" s="36"/>
      <c r="AR136" s="36"/>
      <c r="AS136" s="36"/>
      <c r="AT136" s="36"/>
      <c r="AU136" s="36"/>
      <c r="AV136" s="36"/>
      <c r="AW136" s="36"/>
      <c r="AX136" s="36"/>
      <c r="AY136" s="36"/>
      <c r="AZ136" s="36"/>
      <c r="BA136" s="36"/>
      <c r="BB136" s="36"/>
      <c r="BC136" s="36"/>
      <c r="BD136" s="36"/>
      <c r="BE136" s="36"/>
      <c r="BF136" s="36"/>
      <c r="BG136" s="36"/>
      <c r="BH136" s="36"/>
      <c r="BI136" s="36"/>
      <c r="BJ136" s="36"/>
      <c r="BK136" s="36"/>
      <c r="BL136" s="36"/>
      <c r="BM136" s="36"/>
      <c r="BN136" s="36"/>
      <c r="BO136" s="36"/>
      <c r="BP136" s="36"/>
      <c r="BQ136" s="36"/>
      <c r="BR136" s="36"/>
      <c r="BS136" s="36"/>
      <c r="BT136" s="36"/>
      <c r="BU136" s="36"/>
      <c r="BV136" s="36"/>
      <c r="BW136" s="36"/>
      <c r="BX136" s="36"/>
      <c r="BY136" s="36"/>
      <c r="BZ136" s="36"/>
      <c r="CA136" s="36"/>
      <c r="CB136" s="36"/>
      <c r="CC136" s="36"/>
      <c r="CD136" s="36"/>
      <c r="CE136" s="36"/>
      <c r="CF136" s="36"/>
      <c r="CG136" s="36"/>
      <c r="CH136" s="36"/>
      <c r="CI136" s="36"/>
      <c r="CJ136" s="36"/>
      <c r="CK136" s="36"/>
      <c r="CL136" s="36"/>
      <c r="CM136" s="36"/>
      <c r="CN136" s="36"/>
      <c r="CO136" s="36"/>
      <c r="CP136" s="36"/>
      <c r="CQ136" s="36"/>
      <c r="CR136" s="36"/>
      <c r="CS136" s="36"/>
      <c r="CT136" s="36"/>
      <c r="CU136" s="36"/>
      <c r="CV136" s="36"/>
      <c r="CW136" s="36"/>
      <c r="CX136" s="36"/>
      <c r="CY136" s="36"/>
      <c r="CZ136" s="36"/>
      <c r="DA136" s="36"/>
      <c r="DB136" s="36"/>
      <c r="DC136" s="36"/>
      <c r="DD136" s="36"/>
      <c r="DE136" s="36"/>
      <c r="DF136" s="36"/>
      <c r="DG136" s="36"/>
      <c r="DH136" s="36"/>
      <c r="DI136" s="36"/>
      <c r="DJ136" s="36"/>
      <c r="DK136" s="36"/>
      <c r="DL136" s="36"/>
      <c r="DM136" s="36"/>
      <c r="DN136" s="36"/>
      <c r="DO136" s="36"/>
      <c r="DP136" s="36"/>
      <c r="DQ136" s="36"/>
      <c r="DR136" s="36"/>
      <c r="DS136" s="36"/>
      <c r="DT136" s="36"/>
      <c r="DU136" s="36"/>
      <c r="DV136" s="36"/>
      <c r="DW136" s="36"/>
      <c r="DX136" s="36"/>
      <c r="DY136" s="36"/>
      <c r="DZ136" s="36"/>
      <c r="EA136" s="36"/>
      <c r="EB136" s="36"/>
      <c r="EC136" s="36"/>
      <c r="ED136" s="36"/>
      <c r="EE136" s="36"/>
      <c r="EF136" s="36"/>
      <c r="EG136" s="36"/>
      <c r="EH136" s="36"/>
      <c r="EI136" s="36"/>
      <c r="EJ136" s="36"/>
      <c r="EK136" s="36"/>
      <c r="EL136" s="36"/>
      <c r="EM136" s="36"/>
      <c r="EN136" s="36"/>
      <c r="EO136" s="36"/>
      <c r="EP136" s="36"/>
      <c r="EQ136" s="36"/>
      <c r="ER136" s="36"/>
    </row>
    <row r="137" spans="1:148" ht="49.5" customHeight="1">
      <c r="A137" s="36"/>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c r="AC137" s="36"/>
      <c r="AD137" s="36"/>
      <c r="AE137" s="36"/>
      <c r="AF137" s="36"/>
      <c r="AG137" s="36"/>
      <c r="AH137" s="36"/>
      <c r="AI137" s="36"/>
      <c r="AJ137" s="36"/>
      <c r="AK137" s="36"/>
      <c r="AL137" s="36"/>
      <c r="AM137" s="36"/>
      <c r="AN137" s="36"/>
      <c r="AO137" s="36"/>
      <c r="AP137" s="36"/>
      <c r="AQ137" s="36"/>
      <c r="AR137" s="36"/>
      <c r="AS137" s="36"/>
      <c r="AT137" s="36"/>
      <c r="AU137" s="36"/>
      <c r="AV137" s="36"/>
      <c r="AW137" s="36"/>
      <c r="AX137" s="36"/>
      <c r="AY137" s="36"/>
      <c r="AZ137" s="36"/>
      <c r="BA137" s="36"/>
      <c r="BB137" s="36"/>
      <c r="BC137" s="36"/>
      <c r="BD137" s="36"/>
      <c r="BE137" s="36"/>
      <c r="BF137" s="36"/>
      <c r="BG137" s="36"/>
      <c r="BH137" s="36"/>
      <c r="BI137" s="36"/>
      <c r="BJ137" s="36"/>
      <c r="BK137" s="36"/>
      <c r="BL137" s="36"/>
      <c r="BM137" s="36"/>
      <c r="BN137" s="36"/>
      <c r="BO137" s="36"/>
      <c r="BP137" s="36"/>
      <c r="BQ137" s="36"/>
      <c r="BR137" s="36"/>
      <c r="BS137" s="36"/>
      <c r="BT137" s="36"/>
      <c r="BU137" s="36"/>
      <c r="BV137" s="36"/>
      <c r="BW137" s="36"/>
      <c r="BX137" s="36"/>
      <c r="BY137" s="36"/>
      <c r="BZ137" s="36"/>
      <c r="CA137" s="36"/>
      <c r="CB137" s="36"/>
      <c r="CC137" s="36"/>
      <c r="CD137" s="36"/>
      <c r="CE137" s="36"/>
      <c r="CF137" s="36"/>
      <c r="CG137" s="36"/>
      <c r="CH137" s="36"/>
      <c r="CI137" s="36"/>
      <c r="CJ137" s="36"/>
      <c r="CK137" s="36"/>
      <c r="CL137" s="36"/>
      <c r="CM137" s="36"/>
      <c r="CN137" s="36"/>
      <c r="CO137" s="36"/>
      <c r="CP137" s="36"/>
      <c r="CQ137" s="36"/>
      <c r="CR137" s="36"/>
      <c r="CS137" s="36"/>
      <c r="CT137" s="36"/>
      <c r="CU137" s="36"/>
      <c r="CV137" s="36"/>
      <c r="CW137" s="36"/>
      <c r="CX137" s="36"/>
      <c r="CY137" s="36"/>
      <c r="CZ137" s="36"/>
      <c r="DA137" s="36"/>
      <c r="DB137" s="36"/>
      <c r="DC137" s="36"/>
      <c r="DD137" s="36"/>
      <c r="DE137" s="36"/>
      <c r="DF137" s="36"/>
      <c r="DG137" s="36"/>
      <c r="DH137" s="36"/>
      <c r="DI137" s="36"/>
      <c r="DJ137" s="36"/>
      <c r="DK137" s="36"/>
      <c r="DL137" s="36"/>
      <c r="DM137" s="36"/>
      <c r="DN137" s="36"/>
      <c r="DO137" s="36"/>
      <c r="DP137" s="36"/>
      <c r="DQ137" s="36"/>
      <c r="DR137" s="36"/>
      <c r="DS137" s="36"/>
      <c r="DT137" s="36"/>
      <c r="DU137" s="36"/>
      <c r="DV137" s="36"/>
      <c r="DW137" s="36"/>
      <c r="DX137" s="36"/>
      <c r="DY137" s="36"/>
      <c r="DZ137" s="36"/>
      <c r="EA137" s="36"/>
      <c r="EB137" s="36"/>
      <c r="EC137" s="36"/>
      <c r="ED137" s="36"/>
      <c r="EE137" s="36"/>
      <c r="EF137" s="36"/>
      <c r="EG137" s="36"/>
      <c r="EH137" s="36"/>
      <c r="EI137" s="36"/>
      <c r="EJ137" s="36"/>
      <c r="EK137" s="36"/>
      <c r="EL137" s="36"/>
      <c r="EM137" s="36"/>
      <c r="EN137" s="36"/>
      <c r="EO137" s="36"/>
      <c r="EP137" s="36"/>
      <c r="EQ137" s="36"/>
      <c r="ER137" s="36"/>
    </row>
    <row r="138" spans="1:148" ht="49.5" customHeight="1">
      <c r="A138" s="36"/>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c r="AC138" s="36"/>
      <c r="AD138" s="36"/>
      <c r="AE138" s="36"/>
      <c r="AF138" s="36"/>
      <c r="AG138" s="36"/>
      <c r="AH138" s="36"/>
      <c r="AI138" s="36"/>
      <c r="AJ138" s="36"/>
      <c r="AK138" s="36"/>
      <c r="AL138" s="36"/>
      <c r="AM138" s="36"/>
      <c r="AN138" s="36"/>
      <c r="AO138" s="36"/>
      <c r="AP138" s="36"/>
      <c r="AQ138" s="36"/>
      <c r="AR138" s="36"/>
      <c r="AS138" s="36"/>
      <c r="AT138" s="36"/>
      <c r="AU138" s="36"/>
      <c r="AV138" s="36"/>
      <c r="AW138" s="36"/>
      <c r="AX138" s="36"/>
      <c r="AY138" s="36"/>
      <c r="AZ138" s="36"/>
      <c r="BA138" s="36"/>
      <c r="BB138" s="36"/>
      <c r="BC138" s="36"/>
      <c r="BD138" s="36"/>
      <c r="BE138" s="36"/>
      <c r="BF138" s="36"/>
      <c r="BG138" s="36"/>
      <c r="BH138" s="36"/>
      <c r="BI138" s="36"/>
      <c r="BJ138" s="36"/>
      <c r="BK138" s="36"/>
      <c r="BL138" s="36"/>
      <c r="BM138" s="36"/>
      <c r="BN138" s="36"/>
      <c r="BO138" s="36"/>
      <c r="BP138" s="36"/>
      <c r="BQ138" s="36"/>
      <c r="BR138" s="36"/>
      <c r="BS138" s="36"/>
      <c r="BT138" s="36"/>
      <c r="BU138" s="36"/>
      <c r="BV138" s="36"/>
      <c r="BW138" s="36"/>
      <c r="BX138" s="36"/>
      <c r="BY138" s="36"/>
      <c r="BZ138" s="36"/>
      <c r="CA138" s="36"/>
      <c r="CB138" s="36"/>
      <c r="CC138" s="36"/>
      <c r="CD138" s="36"/>
      <c r="CE138" s="36"/>
      <c r="CF138" s="36"/>
      <c r="CG138" s="36"/>
      <c r="CH138" s="36"/>
      <c r="CI138" s="36"/>
      <c r="CJ138" s="36"/>
      <c r="CK138" s="36"/>
      <c r="CL138" s="36"/>
      <c r="CM138" s="36"/>
      <c r="CN138" s="36"/>
      <c r="CO138" s="36"/>
      <c r="CP138" s="36"/>
      <c r="CQ138" s="36"/>
      <c r="CR138" s="36"/>
      <c r="CS138" s="36"/>
      <c r="CT138" s="36"/>
      <c r="CU138" s="36"/>
      <c r="CV138" s="36"/>
      <c r="CW138" s="36"/>
      <c r="CX138" s="36"/>
      <c r="CY138" s="36"/>
      <c r="CZ138" s="36"/>
      <c r="DA138" s="36"/>
      <c r="DB138" s="36"/>
      <c r="DC138" s="36"/>
      <c r="DD138" s="36"/>
      <c r="DE138" s="36"/>
      <c r="DF138" s="36"/>
      <c r="DG138" s="36"/>
      <c r="DH138" s="36"/>
      <c r="DI138" s="36"/>
      <c r="DJ138" s="36"/>
      <c r="DK138" s="36"/>
      <c r="DL138" s="36"/>
      <c r="DM138" s="36"/>
      <c r="DN138" s="36"/>
      <c r="DO138" s="36"/>
      <c r="DP138" s="36"/>
      <c r="DQ138" s="36"/>
      <c r="DR138" s="36"/>
      <c r="DS138" s="36"/>
      <c r="DT138" s="36"/>
      <c r="DU138" s="36"/>
      <c r="DV138" s="36"/>
      <c r="DW138" s="36"/>
      <c r="DX138" s="36"/>
      <c r="DY138" s="36"/>
      <c r="DZ138" s="36"/>
      <c r="EA138" s="36"/>
      <c r="EB138" s="36"/>
      <c r="EC138" s="36"/>
      <c r="ED138" s="36"/>
      <c r="EE138" s="36"/>
      <c r="EF138" s="36"/>
      <c r="EG138" s="36"/>
      <c r="EH138" s="36"/>
      <c r="EI138" s="36"/>
      <c r="EJ138" s="36"/>
      <c r="EK138" s="36"/>
      <c r="EL138" s="36"/>
      <c r="EM138" s="36"/>
      <c r="EN138" s="36"/>
      <c r="EO138" s="36"/>
      <c r="EP138" s="36"/>
      <c r="EQ138" s="36"/>
      <c r="ER138" s="36"/>
    </row>
    <row r="139" spans="1:148" ht="49.5" customHeight="1">
      <c r="A139" s="36"/>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c r="AC139" s="36"/>
      <c r="AD139" s="36"/>
      <c r="AE139" s="36"/>
      <c r="AF139" s="36"/>
      <c r="AG139" s="36"/>
      <c r="AH139" s="36"/>
      <c r="AI139" s="36"/>
      <c r="AJ139" s="36"/>
      <c r="AK139" s="36"/>
      <c r="AL139" s="36"/>
      <c r="AM139" s="36"/>
      <c r="AN139" s="36"/>
      <c r="AO139" s="36"/>
      <c r="AP139" s="36"/>
      <c r="AQ139" s="36"/>
      <c r="AR139" s="36"/>
      <c r="AS139" s="36"/>
      <c r="AT139" s="36"/>
      <c r="AU139" s="36"/>
      <c r="AV139" s="36"/>
      <c r="AW139" s="36"/>
      <c r="AX139" s="36"/>
      <c r="AY139" s="36"/>
      <c r="AZ139" s="36"/>
      <c r="BA139" s="36"/>
      <c r="BB139" s="36"/>
      <c r="BC139" s="36"/>
      <c r="BD139" s="36"/>
      <c r="BE139" s="36"/>
      <c r="BF139" s="36"/>
      <c r="BG139" s="36"/>
      <c r="BH139" s="36"/>
      <c r="BI139" s="36"/>
      <c r="BJ139" s="36"/>
      <c r="BK139" s="36"/>
      <c r="BL139" s="36"/>
      <c r="BM139" s="36"/>
      <c r="BN139" s="36"/>
      <c r="BO139" s="36"/>
      <c r="BP139" s="36"/>
      <c r="BQ139" s="36"/>
      <c r="BR139" s="36"/>
      <c r="BS139" s="36"/>
      <c r="BT139" s="36"/>
      <c r="BU139" s="36"/>
      <c r="BV139" s="36"/>
      <c r="BW139" s="36"/>
      <c r="BX139" s="36"/>
      <c r="BY139" s="36"/>
      <c r="BZ139" s="36"/>
      <c r="CA139" s="36"/>
      <c r="CB139" s="36"/>
      <c r="CC139" s="36"/>
      <c r="CD139" s="36"/>
      <c r="CE139" s="36"/>
      <c r="CF139" s="36"/>
      <c r="CG139" s="36"/>
      <c r="CH139" s="36"/>
      <c r="CI139" s="36"/>
      <c r="CJ139" s="36"/>
      <c r="CK139" s="36"/>
      <c r="CL139" s="36"/>
      <c r="CM139" s="36"/>
      <c r="CN139" s="36"/>
      <c r="CO139" s="36"/>
      <c r="CP139" s="36"/>
      <c r="CQ139" s="36"/>
      <c r="CR139" s="36"/>
      <c r="CS139" s="36"/>
      <c r="CT139" s="36"/>
      <c r="CU139" s="36"/>
      <c r="CV139" s="36"/>
      <c r="CW139" s="36"/>
      <c r="CX139" s="36"/>
      <c r="CY139" s="36"/>
      <c r="CZ139" s="36"/>
      <c r="DA139" s="36"/>
      <c r="DB139" s="36"/>
      <c r="DC139" s="36"/>
      <c r="DD139" s="36"/>
      <c r="DE139" s="36"/>
      <c r="DF139" s="36"/>
      <c r="DG139" s="36"/>
      <c r="DH139" s="36"/>
      <c r="DI139" s="36"/>
      <c r="DJ139" s="36"/>
      <c r="DK139" s="36"/>
      <c r="DL139" s="36"/>
      <c r="DM139" s="36"/>
      <c r="DN139" s="36"/>
      <c r="DO139" s="36"/>
      <c r="DP139" s="36"/>
      <c r="DQ139" s="36"/>
      <c r="DR139" s="36"/>
      <c r="DS139" s="36"/>
      <c r="DT139" s="36"/>
      <c r="DU139" s="36"/>
      <c r="DV139" s="36"/>
      <c r="DW139" s="36"/>
      <c r="DX139" s="36"/>
      <c r="DY139" s="36"/>
      <c r="DZ139" s="36"/>
      <c r="EA139" s="36"/>
      <c r="EB139" s="36"/>
      <c r="EC139" s="36"/>
      <c r="ED139" s="36"/>
      <c r="EE139" s="36"/>
      <c r="EF139" s="36"/>
      <c r="EG139" s="36"/>
      <c r="EH139" s="36"/>
      <c r="EI139" s="36"/>
      <c r="EJ139" s="36"/>
      <c r="EK139" s="36"/>
      <c r="EL139" s="36"/>
      <c r="EM139" s="36"/>
      <c r="EN139" s="36"/>
      <c r="EO139" s="36"/>
      <c r="EP139" s="36"/>
      <c r="EQ139" s="36"/>
      <c r="ER139" s="36"/>
    </row>
    <row r="140" spans="1:148" ht="49.5" customHeight="1">
      <c r="A140" s="36"/>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c r="AC140" s="36"/>
      <c r="AD140" s="36"/>
      <c r="AE140" s="36"/>
      <c r="AF140" s="36"/>
      <c r="AG140" s="36"/>
      <c r="AH140" s="36"/>
      <c r="AI140" s="36"/>
      <c r="AJ140" s="36"/>
      <c r="AK140" s="36"/>
      <c r="AL140" s="36"/>
      <c r="AM140" s="36"/>
      <c r="AN140" s="36"/>
      <c r="AO140" s="36"/>
      <c r="AP140" s="36"/>
      <c r="AQ140" s="36"/>
      <c r="AR140" s="36"/>
      <c r="AS140" s="36"/>
      <c r="AT140" s="36"/>
      <c r="AU140" s="36"/>
      <c r="AV140" s="36"/>
      <c r="AW140" s="36"/>
      <c r="AX140" s="36"/>
      <c r="AY140" s="36"/>
      <c r="AZ140" s="36"/>
      <c r="BA140" s="36"/>
      <c r="BB140" s="36"/>
      <c r="BC140" s="36"/>
      <c r="BD140" s="36"/>
      <c r="BE140" s="36"/>
      <c r="BF140" s="36"/>
      <c r="BG140" s="36"/>
      <c r="BH140" s="36"/>
      <c r="BI140" s="36"/>
      <c r="BJ140" s="36"/>
      <c r="BK140" s="36"/>
      <c r="BL140" s="36"/>
      <c r="BM140" s="36"/>
      <c r="BN140" s="36"/>
      <c r="BO140" s="36"/>
      <c r="BP140" s="36"/>
      <c r="BQ140" s="36"/>
      <c r="BR140" s="36"/>
      <c r="BS140" s="36"/>
      <c r="BT140" s="36"/>
      <c r="BU140" s="36"/>
      <c r="BV140" s="36"/>
      <c r="BW140" s="36"/>
      <c r="BX140" s="36"/>
      <c r="BY140" s="36"/>
      <c r="BZ140" s="36"/>
      <c r="CA140" s="36"/>
      <c r="CB140" s="36"/>
      <c r="CC140" s="36"/>
      <c r="CD140" s="36"/>
      <c r="CE140" s="36"/>
      <c r="CF140" s="36"/>
      <c r="CG140" s="36"/>
      <c r="CH140" s="36"/>
      <c r="CI140" s="36"/>
      <c r="CJ140" s="36"/>
      <c r="CK140" s="36"/>
      <c r="CL140" s="36"/>
      <c r="CM140" s="36"/>
      <c r="CN140" s="36"/>
      <c r="CO140" s="36"/>
      <c r="CP140" s="36"/>
      <c r="CQ140" s="36"/>
      <c r="CR140" s="36"/>
      <c r="CS140" s="36"/>
      <c r="CT140" s="36"/>
      <c r="CU140" s="36"/>
      <c r="CV140" s="36"/>
      <c r="CW140" s="36"/>
      <c r="CX140" s="36"/>
      <c r="CY140" s="36"/>
      <c r="CZ140" s="36"/>
      <c r="DA140" s="36"/>
      <c r="DB140" s="36"/>
      <c r="DC140" s="36"/>
      <c r="DD140" s="36"/>
      <c r="DE140" s="36"/>
      <c r="DF140" s="36"/>
      <c r="DG140" s="36"/>
      <c r="DH140" s="36"/>
      <c r="DI140" s="36"/>
      <c r="DJ140" s="36"/>
      <c r="DK140" s="36"/>
      <c r="DL140" s="36"/>
      <c r="DM140" s="36"/>
      <c r="DN140" s="36"/>
      <c r="DO140" s="36"/>
      <c r="DP140" s="36"/>
      <c r="DQ140" s="36"/>
      <c r="DR140" s="36"/>
      <c r="DS140" s="36"/>
      <c r="DT140" s="36"/>
      <c r="DU140" s="36"/>
      <c r="DV140" s="36"/>
      <c r="DW140" s="36"/>
      <c r="DX140" s="36"/>
      <c r="DY140" s="36"/>
      <c r="DZ140" s="36"/>
      <c r="EA140" s="36"/>
      <c r="EB140" s="36"/>
      <c r="EC140" s="36"/>
      <c r="ED140" s="36"/>
      <c r="EE140" s="36"/>
      <c r="EF140" s="36"/>
      <c r="EG140" s="36"/>
      <c r="EH140" s="36"/>
      <c r="EI140" s="36"/>
      <c r="EJ140" s="36"/>
      <c r="EK140" s="36"/>
      <c r="EL140" s="36"/>
      <c r="EM140" s="36"/>
      <c r="EN140" s="36"/>
      <c r="EO140" s="36"/>
      <c r="EP140" s="36"/>
      <c r="EQ140" s="36"/>
      <c r="ER140" s="36"/>
    </row>
    <row r="141" spans="1:148" ht="49.5" customHeight="1">
      <c r="A141" s="36"/>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c r="AC141" s="36"/>
      <c r="AD141" s="36"/>
      <c r="AE141" s="36"/>
      <c r="AF141" s="36"/>
      <c r="AG141" s="36"/>
      <c r="AH141" s="36"/>
      <c r="AI141" s="36"/>
      <c r="AJ141" s="36"/>
      <c r="AK141" s="36"/>
      <c r="AL141" s="36"/>
      <c r="AM141" s="36"/>
      <c r="AN141" s="36"/>
      <c r="AO141" s="36"/>
      <c r="AP141" s="36"/>
      <c r="AQ141" s="36"/>
      <c r="AR141" s="36"/>
      <c r="AS141" s="36"/>
      <c r="AT141" s="36"/>
      <c r="AU141" s="36"/>
      <c r="AV141" s="36"/>
      <c r="AW141" s="36"/>
      <c r="AX141" s="36"/>
      <c r="AY141" s="36"/>
      <c r="AZ141" s="36"/>
      <c r="BA141" s="36"/>
      <c r="BB141" s="36"/>
      <c r="BC141" s="36"/>
      <c r="BD141" s="36"/>
      <c r="BE141" s="36"/>
      <c r="BF141" s="36"/>
      <c r="BG141" s="36"/>
      <c r="BH141" s="36"/>
      <c r="BI141" s="36"/>
      <c r="BJ141" s="36"/>
      <c r="BK141" s="36"/>
      <c r="BL141" s="36"/>
      <c r="BM141" s="36"/>
      <c r="BN141" s="36"/>
      <c r="BO141" s="36"/>
      <c r="BP141" s="36"/>
      <c r="BQ141" s="36"/>
      <c r="BR141" s="36"/>
      <c r="BS141" s="36"/>
      <c r="BT141" s="36"/>
      <c r="BU141" s="36"/>
      <c r="BV141" s="36"/>
      <c r="BW141" s="36"/>
      <c r="BX141" s="36"/>
      <c r="BY141" s="36"/>
      <c r="BZ141" s="36"/>
      <c r="CA141" s="36"/>
      <c r="CB141" s="36"/>
      <c r="CC141" s="36"/>
      <c r="CD141" s="36"/>
      <c r="CE141" s="36"/>
      <c r="CF141" s="36"/>
      <c r="CG141" s="36"/>
      <c r="CH141" s="36"/>
      <c r="CI141" s="36"/>
      <c r="CJ141" s="36"/>
      <c r="CK141" s="36"/>
      <c r="CL141" s="36"/>
      <c r="CM141" s="36"/>
      <c r="CN141" s="36"/>
      <c r="CO141" s="36"/>
      <c r="CP141" s="36"/>
      <c r="CQ141" s="36"/>
      <c r="CR141" s="36"/>
      <c r="CS141" s="36"/>
      <c r="CT141" s="36"/>
      <c r="CU141" s="36"/>
      <c r="CV141" s="36"/>
      <c r="CW141" s="36"/>
      <c r="CX141" s="36"/>
      <c r="CY141" s="36"/>
      <c r="CZ141" s="36"/>
      <c r="DA141" s="36"/>
      <c r="DB141" s="36"/>
      <c r="DC141" s="36"/>
      <c r="DD141" s="36"/>
      <c r="DE141" s="36"/>
      <c r="DF141" s="36"/>
      <c r="DG141" s="36"/>
      <c r="DH141" s="36"/>
      <c r="DI141" s="36"/>
      <c r="DJ141" s="36"/>
      <c r="DK141" s="36"/>
      <c r="DL141" s="36"/>
      <c r="DM141" s="36"/>
      <c r="DN141" s="36"/>
      <c r="DO141" s="36"/>
      <c r="DP141" s="36"/>
      <c r="DQ141" s="36"/>
      <c r="DR141" s="36"/>
      <c r="DS141" s="36"/>
      <c r="DT141" s="36"/>
      <c r="DU141" s="36"/>
      <c r="DV141" s="36"/>
      <c r="DW141" s="36"/>
      <c r="DX141" s="36"/>
      <c r="DY141" s="36"/>
      <c r="DZ141" s="36"/>
      <c r="EA141" s="36"/>
      <c r="EB141" s="36"/>
      <c r="EC141" s="36"/>
      <c r="ED141" s="36"/>
      <c r="EE141" s="36"/>
      <c r="EF141" s="36"/>
      <c r="EG141" s="36"/>
      <c r="EH141" s="36"/>
      <c r="EI141" s="36"/>
      <c r="EJ141" s="36"/>
      <c r="EK141" s="36"/>
      <c r="EL141" s="36"/>
      <c r="EM141" s="36"/>
      <c r="EN141" s="36"/>
      <c r="EO141" s="36"/>
      <c r="EP141" s="36"/>
      <c r="EQ141" s="36"/>
      <c r="ER141" s="36"/>
    </row>
    <row r="142" spans="1:148" ht="49.5" customHeight="1">
      <c r="A142" s="36"/>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c r="AC142" s="36"/>
      <c r="AD142" s="36"/>
      <c r="AE142" s="36"/>
      <c r="AF142" s="36"/>
      <c r="AG142" s="36"/>
      <c r="AH142" s="36"/>
      <c r="AI142" s="36"/>
      <c r="AJ142" s="36"/>
      <c r="AK142" s="36"/>
      <c r="AL142" s="36"/>
      <c r="AM142" s="36"/>
      <c r="AN142" s="36"/>
      <c r="AO142" s="36"/>
      <c r="AP142" s="36"/>
      <c r="AQ142" s="36"/>
      <c r="AR142" s="36"/>
      <c r="AS142" s="36"/>
      <c r="AT142" s="36"/>
      <c r="AU142" s="36"/>
      <c r="AV142" s="36"/>
      <c r="AW142" s="36"/>
      <c r="AX142" s="36"/>
      <c r="AY142" s="36"/>
      <c r="AZ142" s="36"/>
      <c r="BA142" s="36"/>
      <c r="BB142" s="36"/>
      <c r="BC142" s="36"/>
      <c r="BD142" s="36"/>
      <c r="BE142" s="36"/>
      <c r="BF142" s="36"/>
      <c r="BG142" s="36"/>
      <c r="BH142" s="36"/>
      <c r="BI142" s="36"/>
      <c r="BJ142" s="36"/>
      <c r="BK142" s="36"/>
      <c r="BL142" s="36"/>
      <c r="BM142" s="36"/>
      <c r="BN142" s="36"/>
      <c r="BO142" s="36"/>
      <c r="BP142" s="36"/>
      <c r="BQ142" s="36"/>
      <c r="BR142" s="36"/>
      <c r="BS142" s="36"/>
      <c r="BT142" s="36"/>
      <c r="BU142" s="36"/>
      <c r="BV142" s="36"/>
      <c r="BW142" s="36"/>
      <c r="BX142" s="36"/>
      <c r="BY142" s="36"/>
      <c r="BZ142" s="36"/>
      <c r="CA142" s="36"/>
      <c r="CB142" s="36"/>
      <c r="CC142" s="36"/>
      <c r="CD142" s="36"/>
      <c r="CE142" s="36"/>
      <c r="CF142" s="36"/>
      <c r="CG142" s="36"/>
      <c r="CH142" s="36"/>
      <c r="CI142" s="36"/>
      <c r="CJ142" s="36"/>
      <c r="CK142" s="36"/>
      <c r="CL142" s="36"/>
      <c r="CM142" s="36"/>
      <c r="CN142" s="36"/>
      <c r="CO142" s="36"/>
      <c r="CP142" s="36"/>
      <c r="CQ142" s="36"/>
      <c r="CR142" s="36"/>
      <c r="CS142" s="36"/>
      <c r="CT142" s="36"/>
      <c r="CU142" s="36"/>
      <c r="CV142" s="36"/>
      <c r="CW142" s="36"/>
      <c r="CX142" s="36"/>
      <c r="CY142" s="36"/>
      <c r="CZ142" s="36"/>
      <c r="DA142" s="36"/>
      <c r="DB142" s="36"/>
      <c r="DC142" s="36"/>
      <c r="DD142" s="36"/>
      <c r="DE142" s="36"/>
      <c r="DF142" s="36"/>
      <c r="DG142" s="36"/>
      <c r="DH142" s="36"/>
      <c r="DI142" s="36"/>
      <c r="DJ142" s="36"/>
      <c r="DK142" s="36"/>
      <c r="DL142" s="36"/>
      <c r="DM142" s="36"/>
      <c r="DN142" s="36"/>
      <c r="DO142" s="36"/>
      <c r="DP142" s="36"/>
      <c r="DQ142" s="36"/>
      <c r="DR142" s="36"/>
      <c r="DS142" s="36"/>
      <c r="DT142" s="36"/>
      <c r="DU142" s="36"/>
      <c r="DV142" s="36"/>
      <c r="DW142" s="36"/>
      <c r="DX142" s="36"/>
      <c r="DY142" s="36"/>
      <c r="DZ142" s="36"/>
      <c r="EA142" s="36"/>
      <c r="EB142" s="36"/>
      <c r="EC142" s="36"/>
      <c r="ED142" s="36"/>
      <c r="EE142" s="36"/>
      <c r="EF142" s="36"/>
      <c r="EG142" s="36"/>
      <c r="EH142" s="36"/>
      <c r="EI142" s="36"/>
      <c r="EJ142" s="36"/>
      <c r="EK142" s="36"/>
      <c r="EL142" s="36"/>
      <c r="EM142" s="36"/>
      <c r="EN142" s="36"/>
      <c r="EO142" s="36"/>
      <c r="EP142" s="36"/>
      <c r="EQ142" s="36"/>
      <c r="ER142" s="36"/>
    </row>
    <row r="143" spans="1:148" ht="49.5" customHeight="1">
      <c r="A143" s="36"/>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c r="AC143" s="36"/>
      <c r="AD143" s="36"/>
      <c r="AE143" s="36"/>
      <c r="AF143" s="36"/>
      <c r="AG143" s="36"/>
      <c r="AH143" s="36"/>
      <c r="AI143" s="36"/>
      <c r="AJ143" s="36"/>
      <c r="AK143" s="36"/>
      <c r="AL143" s="36"/>
      <c r="AM143" s="36"/>
      <c r="AN143" s="36"/>
      <c r="AO143" s="36"/>
      <c r="AP143" s="36"/>
      <c r="AQ143" s="36"/>
      <c r="AR143" s="36"/>
      <c r="AS143" s="36"/>
      <c r="AT143" s="36"/>
      <c r="AU143" s="36"/>
      <c r="AV143" s="36"/>
      <c r="AW143" s="36"/>
      <c r="AX143" s="36"/>
      <c r="AY143" s="36"/>
      <c r="AZ143" s="36"/>
      <c r="BA143" s="36"/>
      <c r="BB143" s="36"/>
      <c r="BC143" s="36"/>
      <c r="BD143" s="36"/>
      <c r="BE143" s="36"/>
      <c r="BF143" s="36"/>
      <c r="BG143" s="36"/>
      <c r="BH143" s="36"/>
      <c r="BI143" s="36"/>
      <c r="BJ143" s="36"/>
      <c r="BK143" s="36"/>
      <c r="BL143" s="36"/>
      <c r="BM143" s="36"/>
      <c r="BN143" s="36"/>
      <c r="BO143" s="36"/>
      <c r="BP143" s="36"/>
      <c r="BQ143" s="36"/>
      <c r="BR143" s="36"/>
      <c r="BS143" s="36"/>
      <c r="BT143" s="36"/>
      <c r="BU143" s="36"/>
      <c r="BV143" s="36"/>
      <c r="BW143" s="36"/>
      <c r="BX143" s="36"/>
      <c r="BY143" s="36"/>
      <c r="BZ143" s="36"/>
      <c r="CA143" s="36"/>
      <c r="CB143" s="36"/>
      <c r="CC143" s="36"/>
      <c r="CD143" s="36"/>
      <c r="CE143" s="36"/>
      <c r="CF143" s="36"/>
      <c r="CG143" s="36"/>
      <c r="CH143" s="36"/>
      <c r="CI143" s="36"/>
      <c r="CJ143" s="36"/>
      <c r="CK143" s="36"/>
      <c r="CL143" s="36"/>
      <c r="CM143" s="36"/>
      <c r="CN143" s="36"/>
      <c r="CO143" s="36"/>
      <c r="CP143" s="36"/>
      <c r="CQ143" s="36"/>
      <c r="CR143" s="36"/>
      <c r="CS143" s="36"/>
      <c r="CT143" s="36"/>
      <c r="CU143" s="36"/>
      <c r="CV143" s="36"/>
      <c r="CW143" s="36"/>
      <c r="CX143" s="36"/>
      <c r="CY143" s="36"/>
      <c r="CZ143" s="36"/>
      <c r="DA143" s="36"/>
      <c r="DB143" s="36"/>
      <c r="DC143" s="36"/>
      <c r="DD143" s="36"/>
      <c r="DE143" s="36"/>
      <c r="DF143" s="36"/>
      <c r="DG143" s="36"/>
      <c r="DH143" s="36"/>
      <c r="DI143" s="36"/>
      <c r="DJ143" s="36"/>
      <c r="DK143" s="36"/>
      <c r="DL143" s="36"/>
      <c r="DM143" s="36"/>
      <c r="DN143" s="36"/>
      <c r="DO143" s="36"/>
      <c r="DP143" s="36"/>
      <c r="DQ143" s="36"/>
      <c r="DR143" s="36"/>
      <c r="DS143" s="36"/>
      <c r="DT143" s="36"/>
      <c r="DU143" s="36"/>
      <c r="DV143" s="36"/>
      <c r="DW143" s="36"/>
      <c r="DX143" s="36"/>
      <c r="DY143" s="36"/>
      <c r="DZ143" s="36"/>
      <c r="EA143" s="36"/>
      <c r="EB143" s="36"/>
      <c r="EC143" s="36"/>
      <c r="ED143" s="36"/>
      <c r="EE143" s="36"/>
      <c r="EF143" s="36"/>
      <c r="EG143" s="36"/>
      <c r="EH143" s="36"/>
      <c r="EI143" s="36"/>
      <c r="EJ143" s="36"/>
      <c r="EK143" s="36"/>
      <c r="EL143" s="36"/>
      <c r="EM143" s="36"/>
      <c r="EN143" s="36"/>
      <c r="EO143" s="36"/>
      <c r="EP143" s="36"/>
      <c r="EQ143" s="36"/>
      <c r="ER143" s="36"/>
    </row>
    <row r="144" spans="1:148" ht="49.5" customHeight="1">
      <c r="A144" s="36"/>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c r="AC144" s="36"/>
      <c r="AD144" s="36"/>
      <c r="AE144" s="36"/>
      <c r="AF144" s="36"/>
      <c r="AG144" s="36"/>
      <c r="AH144" s="36"/>
      <c r="AI144" s="36"/>
      <c r="AJ144" s="36"/>
      <c r="AK144" s="36"/>
      <c r="AL144" s="36"/>
      <c r="AM144" s="36"/>
      <c r="AN144" s="36"/>
      <c r="AO144" s="36"/>
      <c r="AP144" s="36"/>
      <c r="AQ144" s="36"/>
      <c r="AR144" s="36"/>
      <c r="AS144" s="36"/>
      <c r="AT144" s="36"/>
      <c r="AU144" s="36"/>
      <c r="AV144" s="36"/>
      <c r="AW144" s="36"/>
      <c r="AX144" s="36"/>
      <c r="AY144" s="36"/>
      <c r="AZ144" s="36"/>
      <c r="BA144" s="36"/>
      <c r="BB144" s="36"/>
      <c r="BC144" s="36"/>
      <c r="BD144" s="36"/>
      <c r="BE144" s="36"/>
      <c r="BF144" s="36"/>
      <c r="BG144" s="36"/>
      <c r="BH144" s="36"/>
      <c r="BI144" s="36"/>
      <c r="BJ144" s="36"/>
      <c r="BK144" s="36"/>
      <c r="BL144" s="36"/>
      <c r="BM144" s="36"/>
      <c r="BN144" s="36"/>
      <c r="BO144" s="36"/>
      <c r="BP144" s="36"/>
      <c r="BQ144" s="36"/>
      <c r="BR144" s="36"/>
      <c r="BS144" s="36"/>
      <c r="BT144" s="36"/>
      <c r="BU144" s="36"/>
      <c r="BV144" s="36"/>
      <c r="BW144" s="36"/>
      <c r="BX144" s="36"/>
      <c r="BY144" s="36"/>
      <c r="BZ144" s="36"/>
      <c r="CA144" s="36"/>
      <c r="CB144" s="36"/>
      <c r="CC144" s="36"/>
      <c r="CD144" s="36"/>
      <c r="CE144" s="36"/>
      <c r="CF144" s="36"/>
      <c r="CG144" s="36"/>
      <c r="CH144" s="36"/>
      <c r="CI144" s="36"/>
      <c r="CJ144" s="36"/>
      <c r="CK144" s="36"/>
      <c r="CL144" s="36"/>
      <c r="CM144" s="36"/>
      <c r="CN144" s="36"/>
      <c r="CO144" s="36"/>
      <c r="CP144" s="36"/>
      <c r="CQ144" s="36"/>
      <c r="CR144" s="36"/>
      <c r="CS144" s="36"/>
      <c r="CT144" s="36"/>
      <c r="CU144" s="36"/>
      <c r="CV144" s="36"/>
      <c r="CW144" s="36"/>
      <c r="CX144" s="36"/>
      <c r="CY144" s="36"/>
      <c r="CZ144" s="36"/>
      <c r="DA144" s="36"/>
      <c r="DB144" s="36"/>
      <c r="DC144" s="36"/>
      <c r="DD144" s="36"/>
      <c r="DE144" s="36"/>
      <c r="DF144" s="36"/>
      <c r="DG144" s="36"/>
      <c r="DH144" s="36"/>
      <c r="DI144" s="36"/>
      <c r="DJ144" s="36"/>
      <c r="DK144" s="36"/>
      <c r="DL144" s="36"/>
      <c r="DM144" s="36"/>
      <c r="DN144" s="36"/>
      <c r="DO144" s="36"/>
      <c r="DP144" s="36"/>
      <c r="DQ144" s="36"/>
      <c r="DR144" s="36"/>
      <c r="DS144" s="36"/>
      <c r="DT144" s="36"/>
      <c r="DU144" s="36"/>
      <c r="DV144" s="36"/>
      <c r="DW144" s="36"/>
      <c r="DX144" s="36"/>
      <c r="DY144" s="36"/>
      <c r="DZ144" s="36"/>
      <c r="EA144" s="36"/>
      <c r="EB144" s="36"/>
      <c r="EC144" s="36"/>
      <c r="ED144" s="36"/>
      <c r="EE144" s="36"/>
      <c r="EF144" s="36"/>
      <c r="EG144" s="36"/>
      <c r="EH144" s="36"/>
      <c r="EI144" s="36"/>
      <c r="EJ144" s="36"/>
      <c r="EK144" s="36"/>
      <c r="EL144" s="36"/>
      <c r="EM144" s="36"/>
      <c r="EN144" s="36"/>
      <c r="EO144" s="36"/>
      <c r="EP144" s="36"/>
      <c r="EQ144" s="36"/>
      <c r="ER144" s="36"/>
    </row>
    <row r="145" spans="1:148" ht="49.5" customHeight="1">
      <c r="A145" s="36"/>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c r="AC145" s="36"/>
      <c r="AD145" s="36"/>
      <c r="AE145" s="36"/>
      <c r="AF145" s="36"/>
      <c r="AG145" s="36"/>
      <c r="AH145" s="36"/>
      <c r="AI145" s="36"/>
      <c r="AJ145" s="36"/>
      <c r="AK145" s="36"/>
      <c r="AL145" s="36"/>
      <c r="AM145" s="36"/>
      <c r="AN145" s="36"/>
      <c r="AO145" s="36"/>
      <c r="AP145" s="36"/>
      <c r="AQ145" s="36"/>
      <c r="AR145" s="36"/>
      <c r="AS145" s="36"/>
      <c r="AT145" s="36"/>
      <c r="AU145" s="36"/>
      <c r="AV145" s="36"/>
      <c r="AW145" s="36"/>
      <c r="AX145" s="36"/>
      <c r="AY145" s="36"/>
      <c r="AZ145" s="36"/>
      <c r="BA145" s="36"/>
      <c r="BB145" s="36"/>
      <c r="BC145" s="36"/>
      <c r="BD145" s="36"/>
      <c r="BE145" s="36"/>
      <c r="BF145" s="36"/>
      <c r="BG145" s="36"/>
      <c r="BH145" s="36"/>
      <c r="BI145" s="36"/>
      <c r="BJ145" s="36"/>
      <c r="BK145" s="36"/>
      <c r="BL145" s="36"/>
      <c r="BM145" s="36"/>
      <c r="BN145" s="36"/>
      <c r="BO145" s="36"/>
      <c r="BP145" s="36"/>
      <c r="BQ145" s="36"/>
      <c r="BR145" s="36"/>
      <c r="BS145" s="36"/>
      <c r="BT145" s="36"/>
      <c r="BU145" s="36"/>
      <c r="BV145" s="36"/>
      <c r="BW145" s="36"/>
      <c r="BX145" s="36"/>
      <c r="BY145" s="36"/>
      <c r="BZ145" s="36"/>
      <c r="CA145" s="36"/>
      <c r="CB145" s="36"/>
      <c r="CC145" s="36"/>
      <c r="CD145" s="36"/>
      <c r="CE145" s="36"/>
      <c r="CF145" s="36"/>
      <c r="CG145" s="36"/>
      <c r="CH145" s="36"/>
      <c r="CI145" s="36"/>
      <c r="CJ145" s="36"/>
      <c r="CK145" s="36"/>
      <c r="CL145" s="36"/>
      <c r="CM145" s="36"/>
      <c r="CN145" s="36"/>
      <c r="CO145" s="36"/>
      <c r="CP145" s="36"/>
      <c r="CQ145" s="36"/>
      <c r="CR145" s="36"/>
      <c r="CS145" s="36"/>
      <c r="CT145" s="36"/>
      <c r="CU145" s="36"/>
      <c r="CV145" s="36"/>
      <c r="CW145" s="36"/>
      <c r="CX145" s="36"/>
      <c r="CY145" s="36"/>
      <c r="CZ145" s="36"/>
      <c r="DA145" s="36"/>
      <c r="DB145" s="36"/>
      <c r="DC145" s="36"/>
      <c r="DD145" s="36"/>
      <c r="DE145" s="36"/>
      <c r="DF145" s="36"/>
      <c r="DG145" s="36"/>
      <c r="DH145" s="36"/>
      <c r="DI145" s="36"/>
      <c r="DJ145" s="36"/>
      <c r="DK145" s="36"/>
      <c r="DL145" s="36"/>
      <c r="DM145" s="36"/>
      <c r="DN145" s="36"/>
      <c r="DO145" s="36"/>
      <c r="DP145" s="36"/>
      <c r="DQ145" s="36"/>
      <c r="DR145" s="36"/>
      <c r="DS145" s="36"/>
      <c r="DT145" s="36"/>
      <c r="DU145" s="36"/>
      <c r="DV145" s="36"/>
      <c r="DW145" s="36"/>
      <c r="DX145" s="36"/>
      <c r="DY145" s="36"/>
      <c r="DZ145" s="36"/>
      <c r="EA145" s="36"/>
      <c r="EB145" s="36"/>
      <c r="EC145" s="36"/>
      <c r="ED145" s="36"/>
      <c r="EE145" s="36"/>
      <c r="EF145" s="36"/>
      <c r="EG145" s="36"/>
      <c r="EH145" s="36"/>
      <c r="EI145" s="36"/>
      <c r="EJ145" s="36"/>
      <c r="EK145" s="36"/>
      <c r="EL145" s="36"/>
      <c r="EM145" s="36"/>
      <c r="EN145" s="36"/>
      <c r="EO145" s="36"/>
      <c r="EP145" s="36"/>
      <c r="EQ145" s="36"/>
      <c r="ER145" s="36"/>
    </row>
    <row r="146" spans="1:148" ht="49.5" customHeight="1">
      <c r="A146" s="36"/>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c r="AC146" s="36"/>
      <c r="AD146" s="36"/>
      <c r="AE146" s="36"/>
      <c r="AF146" s="36"/>
      <c r="AG146" s="36"/>
      <c r="AH146" s="36"/>
      <c r="AI146" s="36"/>
      <c r="AJ146" s="36"/>
      <c r="AK146" s="36"/>
      <c r="AL146" s="36"/>
      <c r="AM146" s="36"/>
      <c r="AN146" s="36"/>
      <c r="AO146" s="36"/>
      <c r="AP146" s="36"/>
      <c r="AQ146" s="36"/>
      <c r="AR146" s="36"/>
      <c r="AS146" s="36"/>
      <c r="AT146" s="36"/>
      <c r="AU146" s="36"/>
      <c r="AV146" s="36"/>
      <c r="AW146" s="36"/>
      <c r="AX146" s="36"/>
      <c r="AY146" s="36"/>
      <c r="AZ146" s="36"/>
      <c r="BA146" s="36"/>
      <c r="BB146" s="36"/>
      <c r="BC146" s="36"/>
      <c r="BD146" s="36"/>
      <c r="BE146" s="36"/>
      <c r="BF146" s="36"/>
      <c r="BG146" s="36"/>
      <c r="BH146" s="36"/>
      <c r="BI146" s="36"/>
      <c r="BJ146" s="36"/>
      <c r="BK146" s="36"/>
      <c r="BL146" s="36"/>
      <c r="BM146" s="36"/>
      <c r="BN146" s="36"/>
      <c r="BO146" s="36"/>
      <c r="BP146" s="36"/>
      <c r="BQ146" s="36"/>
      <c r="BR146" s="36"/>
      <c r="BS146" s="36"/>
      <c r="BT146" s="36"/>
      <c r="BU146" s="36"/>
      <c r="BV146" s="36"/>
      <c r="BW146" s="36"/>
      <c r="BX146" s="36"/>
      <c r="BY146" s="36"/>
      <c r="BZ146" s="36"/>
      <c r="CA146" s="36"/>
      <c r="CB146" s="36"/>
      <c r="CC146" s="36"/>
      <c r="CD146" s="36"/>
      <c r="CE146" s="36"/>
      <c r="CF146" s="36"/>
      <c r="CG146" s="36"/>
      <c r="CH146" s="36"/>
      <c r="CI146" s="36"/>
      <c r="CJ146" s="36"/>
      <c r="CK146" s="36"/>
      <c r="CL146" s="36"/>
      <c r="CM146" s="36"/>
      <c r="CN146" s="36"/>
      <c r="CO146" s="36"/>
      <c r="CP146" s="36"/>
      <c r="CQ146" s="36"/>
      <c r="CR146" s="36"/>
      <c r="CS146" s="36"/>
      <c r="CT146" s="36"/>
      <c r="CU146" s="36"/>
      <c r="CV146" s="36"/>
      <c r="CW146" s="36"/>
      <c r="CX146" s="36"/>
      <c r="CY146" s="36"/>
      <c r="CZ146" s="36"/>
      <c r="DA146" s="36"/>
      <c r="DB146" s="36"/>
      <c r="DC146" s="36"/>
      <c r="DD146" s="36"/>
      <c r="DE146" s="36"/>
      <c r="DF146" s="36"/>
      <c r="DG146" s="36"/>
      <c r="DH146" s="36"/>
      <c r="DI146" s="36"/>
      <c r="DJ146" s="36"/>
      <c r="DK146" s="36"/>
      <c r="DL146" s="36"/>
      <c r="DM146" s="36"/>
      <c r="DN146" s="36"/>
      <c r="DO146" s="36"/>
      <c r="DP146" s="36"/>
      <c r="DQ146" s="36"/>
      <c r="DR146" s="36"/>
      <c r="DS146" s="36"/>
      <c r="DT146" s="36"/>
      <c r="DU146" s="36"/>
      <c r="DV146" s="36"/>
      <c r="DW146" s="36"/>
      <c r="DX146" s="36"/>
      <c r="DY146" s="36"/>
      <c r="DZ146" s="36"/>
      <c r="EA146" s="36"/>
      <c r="EB146" s="36"/>
      <c r="EC146" s="36"/>
      <c r="ED146" s="36"/>
      <c r="EE146" s="36"/>
      <c r="EF146" s="36"/>
      <c r="EG146" s="36"/>
      <c r="EH146" s="36"/>
      <c r="EI146" s="36"/>
      <c r="EJ146" s="36"/>
      <c r="EK146" s="36"/>
      <c r="EL146" s="36"/>
      <c r="EM146" s="36"/>
      <c r="EN146" s="36"/>
      <c r="EO146" s="36"/>
      <c r="EP146" s="36"/>
      <c r="EQ146" s="36"/>
      <c r="ER146" s="36"/>
    </row>
    <row r="147" spans="1:148" ht="49.5" customHeight="1">
      <c r="A147" s="36"/>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c r="AC147" s="36"/>
      <c r="AD147" s="36"/>
      <c r="AE147" s="36"/>
      <c r="AF147" s="36"/>
      <c r="AG147" s="36"/>
      <c r="AH147" s="36"/>
      <c r="AI147" s="36"/>
      <c r="AJ147" s="36"/>
      <c r="AK147" s="36"/>
      <c r="AL147" s="36"/>
      <c r="AM147" s="36"/>
      <c r="AN147" s="36"/>
      <c r="AO147" s="36"/>
      <c r="AP147" s="36"/>
      <c r="AQ147" s="36"/>
      <c r="AR147" s="36"/>
      <c r="AS147" s="36"/>
      <c r="AT147" s="36"/>
      <c r="AU147" s="36"/>
      <c r="AV147" s="36"/>
      <c r="AW147" s="36"/>
      <c r="AX147" s="36"/>
      <c r="AY147" s="36"/>
      <c r="AZ147" s="36"/>
      <c r="BA147" s="36"/>
      <c r="BB147" s="36"/>
      <c r="BC147" s="36"/>
      <c r="BD147" s="36"/>
      <c r="BE147" s="36"/>
      <c r="BF147" s="36"/>
      <c r="BG147" s="36"/>
      <c r="BH147" s="36"/>
      <c r="BI147" s="36"/>
      <c r="BJ147" s="36"/>
      <c r="BK147" s="36"/>
      <c r="BL147" s="36"/>
      <c r="BM147" s="36"/>
      <c r="BN147" s="36"/>
      <c r="BO147" s="36"/>
      <c r="BP147" s="36"/>
      <c r="BQ147" s="36"/>
      <c r="BR147" s="36"/>
      <c r="BS147" s="36"/>
      <c r="BT147" s="36"/>
      <c r="BU147" s="36"/>
      <c r="BV147" s="36"/>
      <c r="BW147" s="36"/>
      <c r="BX147" s="36"/>
      <c r="BY147" s="36"/>
      <c r="BZ147" s="36"/>
      <c r="CA147" s="36"/>
      <c r="CB147" s="36"/>
      <c r="CC147" s="36"/>
      <c r="CD147" s="36"/>
      <c r="CE147" s="36"/>
      <c r="CF147" s="36"/>
      <c r="CG147" s="36"/>
      <c r="CH147" s="36"/>
      <c r="CI147" s="36"/>
      <c r="CJ147" s="36"/>
      <c r="CK147" s="36"/>
      <c r="CL147" s="36"/>
      <c r="CM147" s="36"/>
      <c r="CN147" s="36"/>
      <c r="CO147" s="36"/>
      <c r="CP147" s="36"/>
      <c r="CQ147" s="36"/>
      <c r="CR147" s="36"/>
      <c r="CS147" s="36"/>
      <c r="CT147" s="36"/>
      <c r="CU147" s="36"/>
      <c r="CV147" s="36"/>
      <c r="CW147" s="36"/>
      <c r="CX147" s="36"/>
      <c r="CY147" s="36"/>
      <c r="CZ147" s="36"/>
      <c r="DA147" s="36"/>
      <c r="DB147" s="36"/>
      <c r="DC147" s="36"/>
      <c r="DD147" s="36"/>
      <c r="DE147" s="36"/>
      <c r="DF147" s="36"/>
      <c r="DG147" s="36"/>
      <c r="DH147" s="36"/>
      <c r="DI147" s="36"/>
      <c r="DJ147" s="36"/>
      <c r="DK147" s="36"/>
      <c r="DL147" s="36"/>
      <c r="DM147" s="36"/>
      <c r="DN147" s="36"/>
      <c r="DO147" s="36"/>
      <c r="DP147" s="36"/>
      <c r="DQ147" s="36"/>
      <c r="DR147" s="36"/>
      <c r="DS147" s="36"/>
      <c r="DT147" s="36"/>
      <c r="DU147" s="36"/>
      <c r="DV147" s="36"/>
      <c r="DW147" s="36"/>
      <c r="DX147" s="36"/>
      <c r="DY147" s="36"/>
      <c r="DZ147" s="36"/>
      <c r="EA147" s="36"/>
      <c r="EB147" s="36"/>
      <c r="EC147" s="36"/>
      <c r="ED147" s="36"/>
      <c r="EE147" s="36"/>
      <c r="EF147" s="36"/>
      <c r="EG147" s="36"/>
      <c r="EH147" s="36"/>
      <c r="EI147" s="36"/>
      <c r="EJ147" s="36"/>
      <c r="EK147" s="36"/>
      <c r="EL147" s="36"/>
      <c r="EM147" s="36"/>
      <c r="EN147" s="36"/>
      <c r="EO147" s="36"/>
      <c r="EP147" s="36"/>
      <c r="EQ147" s="36"/>
      <c r="ER147" s="36"/>
    </row>
    <row r="148" spans="1:148" ht="49.5" customHeight="1">
      <c r="A148" s="36"/>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c r="AC148" s="36"/>
      <c r="AD148" s="36"/>
      <c r="AE148" s="36"/>
      <c r="AF148" s="36"/>
      <c r="AG148" s="36"/>
      <c r="AH148" s="36"/>
      <c r="AI148" s="36"/>
      <c r="AJ148" s="36"/>
      <c r="AK148" s="36"/>
      <c r="AL148" s="36"/>
      <c r="AM148" s="36"/>
      <c r="AN148" s="36"/>
      <c r="AO148" s="36"/>
      <c r="AP148" s="36"/>
      <c r="AQ148" s="36"/>
      <c r="AR148" s="36"/>
      <c r="AS148" s="36"/>
      <c r="AT148" s="36"/>
      <c r="AU148" s="36"/>
      <c r="AV148" s="36"/>
      <c r="AW148" s="36"/>
      <c r="AX148" s="36"/>
      <c r="AY148" s="36"/>
      <c r="AZ148" s="36"/>
      <c r="BA148" s="36"/>
      <c r="BB148" s="36"/>
      <c r="BC148" s="36"/>
      <c r="BD148" s="36"/>
      <c r="BE148" s="36"/>
      <c r="BF148" s="36"/>
      <c r="BG148" s="36"/>
      <c r="BH148" s="36"/>
      <c r="BI148" s="36"/>
      <c r="BJ148" s="36"/>
      <c r="BK148" s="36"/>
      <c r="BL148" s="36"/>
      <c r="BM148" s="36"/>
      <c r="BN148" s="36"/>
      <c r="BO148" s="36"/>
      <c r="BP148" s="36"/>
      <c r="BQ148" s="36"/>
      <c r="BR148" s="36"/>
      <c r="BS148" s="36"/>
      <c r="BT148" s="36"/>
      <c r="BU148" s="36"/>
      <c r="BV148" s="36"/>
      <c r="BW148" s="36"/>
      <c r="BX148" s="36"/>
      <c r="BY148" s="36"/>
      <c r="BZ148" s="36"/>
      <c r="CA148" s="36"/>
      <c r="CB148" s="36"/>
      <c r="CC148" s="36"/>
      <c r="CD148" s="36"/>
      <c r="CE148" s="36"/>
      <c r="CF148" s="36"/>
      <c r="CG148" s="36"/>
      <c r="CH148" s="36"/>
      <c r="CI148" s="36"/>
      <c r="CJ148" s="36"/>
      <c r="CK148" s="36"/>
      <c r="CL148" s="36"/>
      <c r="CM148" s="36"/>
      <c r="CN148" s="36"/>
      <c r="CO148" s="36"/>
      <c r="CP148" s="36"/>
      <c r="CQ148" s="36"/>
      <c r="CR148" s="36"/>
      <c r="CS148" s="36"/>
      <c r="CT148" s="36"/>
      <c r="CU148" s="36"/>
      <c r="CV148" s="36"/>
      <c r="CW148" s="36"/>
      <c r="CX148" s="36"/>
      <c r="CY148" s="36"/>
      <c r="CZ148" s="36"/>
      <c r="DA148" s="36"/>
      <c r="DB148" s="36"/>
      <c r="DC148" s="36"/>
      <c r="DD148" s="36"/>
      <c r="DE148" s="36"/>
      <c r="DF148" s="36"/>
      <c r="DG148" s="36"/>
      <c r="DH148" s="36"/>
      <c r="DI148" s="36"/>
      <c r="DJ148" s="36"/>
      <c r="DK148" s="36"/>
      <c r="DL148" s="36"/>
      <c r="DM148" s="36"/>
      <c r="DN148" s="36"/>
      <c r="DO148" s="36"/>
      <c r="DP148" s="36"/>
      <c r="DQ148" s="36"/>
      <c r="DR148" s="36"/>
      <c r="DS148" s="36"/>
      <c r="DT148" s="36"/>
      <c r="DU148" s="36"/>
      <c r="DV148" s="36"/>
      <c r="DW148" s="36"/>
      <c r="DX148" s="36"/>
      <c r="DY148" s="36"/>
      <c r="DZ148" s="36"/>
      <c r="EA148" s="36"/>
      <c r="EB148" s="36"/>
      <c r="EC148" s="36"/>
      <c r="ED148" s="36"/>
      <c r="EE148" s="36"/>
      <c r="EF148" s="36"/>
      <c r="EG148" s="36"/>
      <c r="EH148" s="36"/>
      <c r="EI148" s="36"/>
      <c r="EJ148" s="36"/>
      <c r="EK148" s="36"/>
      <c r="EL148" s="36"/>
      <c r="EM148" s="36"/>
      <c r="EN148" s="36"/>
      <c r="EO148" s="36"/>
      <c r="EP148" s="36"/>
      <c r="EQ148" s="36"/>
      <c r="ER148" s="36"/>
    </row>
    <row r="149" spans="1:148" ht="49.5" customHeight="1">
      <c r="A149" s="36"/>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c r="AC149" s="36"/>
      <c r="AD149" s="36"/>
      <c r="AE149" s="36"/>
      <c r="AF149" s="36"/>
      <c r="AG149" s="36"/>
      <c r="AH149" s="36"/>
      <c r="AI149" s="36"/>
      <c r="AJ149" s="36"/>
      <c r="AK149" s="36"/>
      <c r="AL149" s="36"/>
      <c r="AM149" s="36"/>
      <c r="AN149" s="36"/>
      <c r="AO149" s="36"/>
      <c r="AP149" s="36"/>
      <c r="AQ149" s="36"/>
      <c r="AR149" s="36"/>
      <c r="AS149" s="36"/>
      <c r="AT149" s="36"/>
      <c r="AU149" s="36"/>
      <c r="AV149" s="36"/>
      <c r="AW149" s="36"/>
      <c r="AX149" s="36"/>
      <c r="AY149" s="36"/>
      <c r="AZ149" s="36"/>
      <c r="BA149" s="36"/>
      <c r="BB149" s="36"/>
      <c r="BC149" s="36"/>
      <c r="BD149" s="36"/>
      <c r="BE149" s="36"/>
      <c r="BF149" s="36"/>
      <c r="BG149" s="36"/>
      <c r="BH149" s="36"/>
      <c r="BI149" s="36"/>
      <c r="BJ149" s="36"/>
      <c r="BK149" s="36"/>
      <c r="BL149" s="36"/>
      <c r="BM149" s="36"/>
      <c r="BN149" s="36"/>
      <c r="BO149" s="36"/>
      <c r="BP149" s="36"/>
      <c r="BQ149" s="36"/>
      <c r="BR149" s="36"/>
      <c r="BS149" s="36"/>
      <c r="BT149" s="36"/>
      <c r="BU149" s="36"/>
      <c r="BV149" s="36"/>
      <c r="BW149" s="36"/>
      <c r="BX149" s="36"/>
      <c r="BY149" s="36"/>
      <c r="BZ149" s="36"/>
      <c r="CA149" s="36"/>
      <c r="CB149" s="36"/>
      <c r="CC149" s="36"/>
      <c r="CD149" s="36"/>
      <c r="CE149" s="36"/>
      <c r="CF149" s="36"/>
      <c r="CG149" s="36"/>
      <c r="CH149" s="36"/>
      <c r="CI149" s="36"/>
      <c r="CJ149" s="36"/>
      <c r="CK149" s="36"/>
      <c r="CL149" s="36"/>
      <c r="CM149" s="36"/>
      <c r="CN149" s="36"/>
      <c r="CO149" s="36"/>
      <c r="CP149" s="36"/>
      <c r="CQ149" s="36"/>
      <c r="CR149" s="36"/>
      <c r="CS149" s="36"/>
      <c r="CT149" s="36"/>
      <c r="CU149" s="36"/>
      <c r="CV149" s="36"/>
      <c r="CW149" s="36"/>
      <c r="CX149" s="36"/>
      <c r="CY149" s="36"/>
      <c r="CZ149" s="36"/>
      <c r="DA149" s="36"/>
      <c r="DB149" s="36"/>
      <c r="DC149" s="36"/>
      <c r="DD149" s="36"/>
      <c r="DE149" s="36"/>
      <c r="DF149" s="36"/>
      <c r="DG149" s="36"/>
      <c r="DH149" s="36"/>
      <c r="DI149" s="36"/>
      <c r="DJ149" s="36"/>
      <c r="DK149" s="36"/>
      <c r="DL149" s="36"/>
      <c r="DM149" s="36"/>
      <c r="DN149" s="36"/>
      <c r="DO149" s="36"/>
      <c r="DP149" s="36"/>
      <c r="DQ149" s="36"/>
      <c r="DR149" s="36"/>
      <c r="DS149" s="36"/>
      <c r="DT149" s="36"/>
      <c r="DU149" s="36"/>
      <c r="DV149" s="36"/>
      <c r="DW149" s="36"/>
      <c r="DX149" s="36"/>
      <c r="DY149" s="36"/>
      <c r="DZ149" s="36"/>
      <c r="EA149" s="36"/>
      <c r="EB149" s="36"/>
      <c r="EC149" s="36"/>
      <c r="ED149" s="36"/>
      <c r="EE149" s="36"/>
      <c r="EF149" s="36"/>
      <c r="EG149" s="36"/>
      <c r="EH149" s="36"/>
      <c r="EI149" s="36"/>
      <c r="EJ149" s="36"/>
      <c r="EK149" s="36"/>
      <c r="EL149" s="36"/>
      <c r="EM149" s="36"/>
      <c r="EN149" s="36"/>
      <c r="EO149" s="36"/>
      <c r="EP149" s="36"/>
      <c r="EQ149" s="36"/>
      <c r="ER149" s="36"/>
    </row>
    <row r="150" spans="1:148" ht="49.5" customHeight="1">
      <c r="A150" s="36"/>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c r="AC150" s="36"/>
      <c r="AD150" s="36"/>
      <c r="AE150" s="36"/>
      <c r="AF150" s="36"/>
      <c r="AG150" s="36"/>
      <c r="AH150" s="36"/>
      <c r="AI150" s="36"/>
      <c r="AJ150" s="36"/>
      <c r="AK150" s="36"/>
      <c r="AL150" s="36"/>
      <c r="AM150" s="36"/>
      <c r="AN150" s="36"/>
      <c r="AO150" s="36"/>
      <c r="AP150" s="36"/>
      <c r="AQ150" s="36"/>
      <c r="AR150" s="36"/>
      <c r="AS150" s="36"/>
      <c r="AT150" s="36"/>
      <c r="AU150" s="36"/>
      <c r="AV150" s="36"/>
      <c r="AW150" s="36"/>
      <c r="AX150" s="36"/>
      <c r="AY150" s="36"/>
      <c r="AZ150" s="36"/>
      <c r="BA150" s="36"/>
      <c r="BB150" s="36"/>
      <c r="BC150" s="36"/>
      <c r="BD150" s="36"/>
      <c r="BE150" s="36"/>
      <c r="BF150" s="36"/>
      <c r="BG150" s="36"/>
      <c r="BH150" s="36"/>
      <c r="BI150" s="36"/>
      <c r="BJ150" s="36"/>
      <c r="BK150" s="36"/>
      <c r="BL150" s="36"/>
      <c r="BM150" s="36"/>
      <c r="BN150" s="36"/>
      <c r="BO150" s="36"/>
      <c r="BP150" s="36"/>
      <c r="BQ150" s="36"/>
      <c r="BR150" s="36"/>
      <c r="BS150" s="36"/>
      <c r="BT150" s="36"/>
      <c r="BU150" s="36"/>
      <c r="BV150" s="36"/>
      <c r="BW150" s="36"/>
      <c r="BX150" s="36"/>
      <c r="BY150" s="36"/>
      <c r="BZ150" s="36"/>
      <c r="CA150" s="36"/>
      <c r="CB150" s="36"/>
      <c r="CC150" s="36"/>
      <c r="CD150" s="36"/>
      <c r="CE150" s="36"/>
      <c r="CF150" s="36"/>
      <c r="CG150" s="36"/>
      <c r="CH150" s="36"/>
      <c r="CI150" s="36"/>
      <c r="CJ150" s="36"/>
      <c r="CK150" s="36"/>
      <c r="CL150" s="36"/>
      <c r="CM150" s="36"/>
      <c r="CN150" s="36"/>
      <c r="CO150" s="36"/>
      <c r="CP150" s="36"/>
      <c r="CQ150" s="36"/>
      <c r="CR150" s="36"/>
      <c r="CS150" s="36"/>
      <c r="CT150" s="36"/>
      <c r="CU150" s="36"/>
      <c r="CV150" s="36"/>
      <c r="CW150" s="36"/>
      <c r="CX150" s="36"/>
      <c r="CY150" s="36"/>
      <c r="CZ150" s="36"/>
      <c r="DA150" s="36"/>
      <c r="DB150" s="36"/>
      <c r="DC150" s="36"/>
      <c r="DD150" s="36"/>
      <c r="DE150" s="36"/>
      <c r="DF150" s="36"/>
      <c r="DG150" s="36"/>
      <c r="DH150" s="36"/>
      <c r="DI150" s="36"/>
      <c r="DJ150" s="36"/>
      <c r="DK150" s="36"/>
      <c r="DL150" s="36"/>
      <c r="DM150" s="36"/>
      <c r="DN150" s="36"/>
      <c r="DO150" s="36"/>
      <c r="DP150" s="36"/>
      <c r="DQ150" s="36"/>
      <c r="DR150" s="36"/>
      <c r="DS150" s="36"/>
      <c r="DT150" s="36"/>
      <c r="DU150" s="36"/>
      <c r="DV150" s="36"/>
      <c r="DW150" s="36"/>
      <c r="DX150" s="36"/>
      <c r="DY150" s="36"/>
      <c r="DZ150" s="36"/>
      <c r="EA150" s="36"/>
      <c r="EB150" s="36"/>
      <c r="EC150" s="36"/>
      <c r="ED150" s="36"/>
      <c r="EE150" s="36"/>
      <c r="EF150" s="36"/>
      <c r="EG150" s="36"/>
      <c r="EH150" s="36"/>
      <c r="EI150" s="36"/>
      <c r="EJ150" s="36"/>
      <c r="EK150" s="36"/>
      <c r="EL150" s="36"/>
      <c r="EM150" s="36"/>
      <c r="EN150" s="36"/>
      <c r="EO150" s="36"/>
      <c r="EP150" s="36"/>
      <c r="EQ150" s="36"/>
      <c r="ER150" s="36"/>
    </row>
    <row r="151" spans="1:148" ht="49.5" customHeight="1">
      <c r="A151" s="36"/>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c r="AC151" s="36"/>
      <c r="AD151" s="36"/>
      <c r="AE151" s="36"/>
      <c r="AF151" s="36"/>
      <c r="AG151" s="36"/>
      <c r="AH151" s="36"/>
      <c r="AI151" s="36"/>
      <c r="AJ151" s="36"/>
      <c r="AK151" s="36"/>
      <c r="AL151" s="36"/>
      <c r="AM151" s="36"/>
      <c r="AN151" s="36"/>
      <c r="AO151" s="36"/>
      <c r="AP151" s="36"/>
      <c r="AQ151" s="36"/>
      <c r="AR151" s="36"/>
      <c r="AS151" s="36"/>
      <c r="AT151" s="36"/>
      <c r="AU151" s="36"/>
      <c r="AV151" s="36"/>
      <c r="AW151" s="36"/>
      <c r="AX151" s="36"/>
      <c r="AY151" s="36"/>
      <c r="AZ151" s="36"/>
      <c r="BA151" s="36"/>
      <c r="BB151" s="36"/>
      <c r="BC151" s="36"/>
      <c r="BD151" s="36"/>
      <c r="BE151" s="36"/>
      <c r="BF151" s="36"/>
      <c r="BG151" s="36"/>
      <c r="BH151" s="36"/>
      <c r="BI151" s="36"/>
      <c r="BJ151" s="36"/>
      <c r="BK151" s="36"/>
      <c r="BL151" s="36"/>
      <c r="BM151" s="36"/>
      <c r="BN151" s="36"/>
      <c r="BO151" s="36"/>
      <c r="BP151" s="36"/>
      <c r="BQ151" s="36"/>
      <c r="BR151" s="36"/>
      <c r="BS151" s="36"/>
      <c r="BT151" s="36"/>
      <c r="BU151" s="36"/>
      <c r="BV151" s="36"/>
      <c r="BW151" s="36"/>
      <c r="BX151" s="36"/>
      <c r="BY151" s="36"/>
      <c r="BZ151" s="36"/>
      <c r="CA151" s="36"/>
      <c r="CB151" s="36"/>
      <c r="CC151" s="36"/>
      <c r="CD151" s="36"/>
      <c r="CE151" s="36"/>
      <c r="CF151" s="36"/>
      <c r="CG151" s="36"/>
      <c r="CH151" s="36"/>
      <c r="CI151" s="36"/>
      <c r="CJ151" s="36"/>
      <c r="CK151" s="36"/>
      <c r="CL151" s="36"/>
      <c r="CM151" s="36"/>
      <c r="CN151" s="36"/>
      <c r="CO151" s="36"/>
      <c r="CP151" s="36"/>
      <c r="CQ151" s="36"/>
      <c r="CR151" s="36"/>
      <c r="CS151" s="36"/>
      <c r="CT151" s="36"/>
      <c r="CU151" s="36"/>
      <c r="CV151" s="36"/>
      <c r="CW151" s="36"/>
      <c r="CX151" s="36"/>
      <c r="CY151" s="36"/>
      <c r="CZ151" s="36"/>
      <c r="DA151" s="36"/>
      <c r="DB151" s="36"/>
      <c r="DC151" s="36"/>
      <c r="DD151" s="36"/>
      <c r="DE151" s="36"/>
      <c r="DF151" s="36"/>
      <c r="DG151" s="36"/>
      <c r="DH151" s="36"/>
      <c r="DI151" s="36"/>
      <c r="DJ151" s="36"/>
      <c r="DK151" s="36"/>
      <c r="DL151" s="36"/>
      <c r="DM151" s="36"/>
      <c r="DN151" s="36"/>
      <c r="DO151" s="36"/>
      <c r="DP151" s="36"/>
      <c r="DQ151" s="36"/>
      <c r="DR151" s="36"/>
      <c r="DS151" s="36"/>
      <c r="DT151" s="36"/>
      <c r="DU151" s="36"/>
      <c r="DV151" s="36"/>
      <c r="DW151" s="36"/>
      <c r="DX151" s="36"/>
      <c r="DY151" s="36"/>
      <c r="DZ151" s="36"/>
      <c r="EA151" s="36"/>
      <c r="EB151" s="36"/>
      <c r="EC151" s="36"/>
      <c r="ED151" s="36"/>
      <c r="EE151" s="36"/>
      <c r="EF151" s="36"/>
      <c r="EG151" s="36"/>
      <c r="EH151" s="36"/>
      <c r="EI151" s="36"/>
      <c r="EJ151" s="36"/>
      <c r="EK151" s="36"/>
      <c r="EL151" s="36"/>
      <c r="EM151" s="36"/>
      <c r="EN151" s="36"/>
      <c r="EO151" s="36"/>
      <c r="EP151" s="36"/>
      <c r="EQ151" s="36"/>
      <c r="ER151" s="36"/>
    </row>
    <row r="152" spans="1:148" ht="49.5" customHeight="1">
      <c r="A152" s="36"/>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c r="AC152" s="36"/>
      <c r="AD152" s="36"/>
      <c r="AE152" s="36"/>
      <c r="AF152" s="36"/>
      <c r="AG152" s="36"/>
      <c r="AH152" s="36"/>
      <c r="AI152" s="36"/>
      <c r="AJ152" s="36"/>
      <c r="AK152" s="36"/>
      <c r="AL152" s="36"/>
      <c r="AM152" s="36"/>
      <c r="AN152" s="36"/>
      <c r="AO152" s="36"/>
      <c r="AP152" s="36"/>
      <c r="AQ152" s="36"/>
      <c r="AR152" s="36"/>
      <c r="AS152" s="36"/>
      <c r="AT152" s="36"/>
      <c r="AU152" s="36"/>
      <c r="AV152" s="36"/>
      <c r="AW152" s="36"/>
      <c r="AX152" s="36"/>
      <c r="AY152" s="36"/>
      <c r="AZ152" s="36"/>
      <c r="BA152" s="36"/>
      <c r="BB152" s="36"/>
      <c r="BC152" s="36"/>
      <c r="BD152" s="36"/>
      <c r="BE152" s="36"/>
      <c r="BF152" s="36"/>
      <c r="BG152" s="36"/>
      <c r="BH152" s="36"/>
      <c r="BI152" s="36"/>
      <c r="BJ152" s="36"/>
      <c r="BK152" s="36"/>
      <c r="BL152" s="36"/>
      <c r="BM152" s="36"/>
      <c r="BN152" s="36"/>
      <c r="BO152" s="36"/>
      <c r="BP152" s="36"/>
      <c r="BQ152" s="36"/>
      <c r="BR152" s="36"/>
      <c r="BS152" s="36"/>
      <c r="BT152" s="36"/>
      <c r="BU152" s="36"/>
      <c r="BV152" s="36"/>
      <c r="BW152" s="36"/>
      <c r="BX152" s="36"/>
      <c r="BY152" s="36"/>
      <c r="BZ152" s="36"/>
      <c r="CA152" s="36"/>
      <c r="CB152" s="36"/>
      <c r="CC152" s="36"/>
      <c r="CD152" s="36"/>
      <c r="CE152" s="36"/>
      <c r="CF152" s="36"/>
      <c r="CG152" s="36"/>
      <c r="CH152" s="36"/>
      <c r="CI152" s="36"/>
      <c r="CJ152" s="36"/>
      <c r="CK152" s="36"/>
      <c r="CL152" s="36"/>
      <c r="CM152" s="36"/>
      <c r="CN152" s="36"/>
      <c r="CO152" s="36"/>
      <c r="CP152" s="36"/>
      <c r="CQ152" s="36"/>
      <c r="CR152" s="36"/>
      <c r="CS152" s="36"/>
      <c r="CT152" s="36"/>
      <c r="CU152" s="36"/>
      <c r="CV152" s="36"/>
      <c r="CW152" s="36"/>
      <c r="CX152" s="36"/>
      <c r="CY152" s="36"/>
      <c r="CZ152" s="36"/>
      <c r="DA152" s="36"/>
      <c r="DB152" s="36"/>
      <c r="DC152" s="36"/>
      <c r="DD152" s="36"/>
      <c r="DE152" s="36"/>
      <c r="DF152" s="36"/>
      <c r="DG152" s="36"/>
      <c r="DH152" s="36"/>
      <c r="DI152" s="36"/>
      <c r="DJ152" s="36"/>
      <c r="DK152" s="36"/>
      <c r="DL152" s="36"/>
      <c r="DM152" s="36"/>
      <c r="DN152" s="36"/>
      <c r="DO152" s="36"/>
      <c r="DP152" s="36"/>
      <c r="DQ152" s="36"/>
      <c r="DR152" s="36"/>
      <c r="DS152" s="36"/>
      <c r="DT152" s="36"/>
      <c r="DU152" s="36"/>
      <c r="DV152" s="36"/>
      <c r="DW152" s="36"/>
      <c r="DX152" s="36"/>
      <c r="DY152" s="36"/>
      <c r="DZ152" s="36"/>
      <c r="EA152" s="36"/>
      <c r="EB152" s="36"/>
      <c r="EC152" s="36"/>
      <c r="ED152" s="36"/>
      <c r="EE152" s="36"/>
      <c r="EF152" s="36"/>
      <c r="EG152" s="36"/>
      <c r="EH152" s="36"/>
      <c r="EI152" s="36"/>
      <c r="EJ152" s="36"/>
      <c r="EK152" s="36"/>
      <c r="EL152" s="36"/>
      <c r="EM152" s="36"/>
      <c r="EN152" s="36"/>
      <c r="EO152" s="36"/>
      <c r="EP152" s="36"/>
      <c r="EQ152" s="36"/>
      <c r="ER152" s="36"/>
    </row>
    <row r="153" spans="1:148" ht="49.5" customHeight="1">
      <c r="A153" s="36"/>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c r="AC153" s="36"/>
      <c r="AD153" s="36"/>
      <c r="AE153" s="36"/>
      <c r="AF153" s="36"/>
      <c r="AG153" s="36"/>
      <c r="AH153" s="36"/>
      <c r="AI153" s="36"/>
      <c r="AJ153" s="36"/>
      <c r="AK153" s="36"/>
      <c r="AL153" s="36"/>
      <c r="AM153" s="36"/>
      <c r="AN153" s="36"/>
      <c r="AO153" s="36"/>
      <c r="AP153" s="36"/>
      <c r="AQ153" s="36"/>
      <c r="AR153" s="36"/>
      <c r="AS153" s="36"/>
      <c r="AT153" s="36"/>
      <c r="AU153" s="36"/>
      <c r="AV153" s="36"/>
      <c r="AW153" s="36"/>
      <c r="AX153" s="36"/>
      <c r="AY153" s="36"/>
      <c r="AZ153" s="36"/>
      <c r="BA153" s="36"/>
      <c r="BB153" s="36"/>
      <c r="BC153" s="36"/>
      <c r="BD153" s="36"/>
      <c r="BE153" s="36"/>
      <c r="BF153" s="36"/>
      <c r="BG153" s="36"/>
      <c r="BH153" s="36"/>
      <c r="BI153" s="36"/>
      <c r="BJ153" s="36"/>
      <c r="BK153" s="36"/>
      <c r="BL153" s="36"/>
      <c r="BM153" s="36"/>
      <c r="BN153" s="36"/>
      <c r="BO153" s="36"/>
      <c r="BP153" s="36"/>
      <c r="BQ153" s="36"/>
      <c r="BR153" s="36"/>
      <c r="BS153" s="36"/>
      <c r="BT153" s="36"/>
      <c r="BU153" s="36"/>
      <c r="BV153" s="36"/>
      <c r="BW153" s="36"/>
      <c r="BX153" s="36"/>
      <c r="BY153" s="36"/>
      <c r="BZ153" s="36"/>
      <c r="CA153" s="36"/>
      <c r="CB153" s="36"/>
      <c r="CC153" s="36"/>
      <c r="CD153" s="36"/>
      <c r="CE153" s="36"/>
      <c r="CF153" s="36"/>
      <c r="CG153" s="36"/>
      <c r="CH153" s="36"/>
      <c r="CI153" s="36"/>
      <c r="CJ153" s="36"/>
      <c r="CK153" s="36"/>
      <c r="CL153" s="36"/>
      <c r="CM153" s="36"/>
      <c r="CN153" s="36"/>
      <c r="CO153" s="36"/>
      <c r="CP153" s="36"/>
      <c r="CQ153" s="36"/>
      <c r="CR153" s="36"/>
      <c r="CS153" s="36"/>
      <c r="CT153" s="36"/>
      <c r="CU153" s="36"/>
      <c r="CV153" s="36"/>
      <c r="CW153" s="36"/>
      <c r="CX153" s="36"/>
      <c r="CY153" s="36"/>
      <c r="CZ153" s="36"/>
      <c r="DA153" s="36"/>
      <c r="DB153" s="36"/>
      <c r="DC153" s="36"/>
      <c r="DD153" s="36"/>
      <c r="DE153" s="36"/>
      <c r="DF153" s="36"/>
      <c r="DG153" s="36"/>
      <c r="DH153" s="36"/>
      <c r="DI153" s="36"/>
      <c r="DJ153" s="36"/>
      <c r="DK153" s="36"/>
      <c r="DL153" s="36"/>
      <c r="DM153" s="36"/>
      <c r="DN153" s="36"/>
      <c r="DO153" s="36"/>
      <c r="DP153" s="36"/>
      <c r="DQ153" s="36"/>
      <c r="DR153" s="36"/>
      <c r="DS153" s="36"/>
      <c r="DT153" s="36"/>
      <c r="DU153" s="36"/>
      <c r="DV153" s="36"/>
      <c r="DW153" s="36"/>
      <c r="DX153" s="36"/>
      <c r="DY153" s="36"/>
      <c r="DZ153" s="36"/>
      <c r="EA153" s="36"/>
      <c r="EB153" s="36"/>
      <c r="EC153" s="36"/>
      <c r="ED153" s="36"/>
      <c r="EE153" s="36"/>
      <c r="EF153" s="36"/>
      <c r="EG153" s="36"/>
      <c r="EH153" s="36"/>
      <c r="EI153" s="36"/>
      <c r="EJ153" s="36"/>
      <c r="EK153" s="36"/>
      <c r="EL153" s="36"/>
      <c r="EM153" s="36"/>
      <c r="EN153" s="36"/>
      <c r="EO153" s="36"/>
      <c r="EP153" s="36"/>
      <c r="EQ153" s="36"/>
      <c r="ER153" s="36"/>
    </row>
    <row r="154" spans="1:148" ht="49.5" customHeight="1">
      <c r="A154" s="36"/>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c r="AC154" s="36"/>
      <c r="AD154" s="36"/>
      <c r="AE154" s="36"/>
      <c r="AF154" s="36"/>
      <c r="AG154" s="36"/>
      <c r="AH154" s="36"/>
      <c r="AI154" s="36"/>
      <c r="AJ154" s="36"/>
      <c r="AK154" s="36"/>
      <c r="AL154" s="36"/>
      <c r="AM154" s="36"/>
      <c r="AN154" s="36"/>
      <c r="AO154" s="36"/>
      <c r="AP154" s="36"/>
      <c r="AQ154" s="36"/>
      <c r="AR154" s="36"/>
      <c r="AS154" s="36"/>
      <c r="AT154" s="36"/>
      <c r="AU154" s="36"/>
      <c r="AV154" s="36"/>
      <c r="AW154" s="36"/>
      <c r="AX154" s="36"/>
      <c r="AY154" s="36"/>
      <c r="AZ154" s="36"/>
      <c r="BA154" s="36"/>
      <c r="BB154" s="36"/>
      <c r="BC154" s="36"/>
      <c r="BD154" s="36"/>
      <c r="BE154" s="36"/>
      <c r="BF154" s="36"/>
      <c r="BG154" s="36"/>
      <c r="BH154" s="36"/>
      <c r="BI154" s="36"/>
      <c r="BJ154" s="36"/>
      <c r="BK154" s="36"/>
      <c r="BL154" s="36"/>
      <c r="BM154" s="36"/>
      <c r="BN154" s="36"/>
      <c r="BO154" s="36"/>
      <c r="BP154" s="36"/>
      <c r="BQ154" s="36"/>
      <c r="BR154" s="36"/>
      <c r="BS154" s="36"/>
      <c r="BT154" s="36"/>
      <c r="BU154" s="36"/>
      <c r="BV154" s="36"/>
      <c r="BW154" s="36"/>
      <c r="BX154" s="36"/>
      <c r="BY154" s="36"/>
      <c r="BZ154" s="36"/>
      <c r="CA154" s="36"/>
      <c r="CB154" s="36"/>
      <c r="CC154" s="36"/>
      <c r="CD154" s="36"/>
      <c r="CE154" s="36"/>
      <c r="CF154" s="36"/>
      <c r="CG154" s="36"/>
      <c r="CH154" s="36"/>
      <c r="CI154" s="36"/>
      <c r="CJ154" s="36"/>
      <c r="CK154" s="36"/>
      <c r="CL154" s="36"/>
      <c r="CM154" s="36"/>
      <c r="CN154" s="36"/>
      <c r="CO154" s="36"/>
      <c r="CP154" s="36"/>
      <c r="CQ154" s="36"/>
      <c r="CR154" s="36"/>
      <c r="CS154" s="36"/>
      <c r="CT154" s="36"/>
      <c r="CU154" s="36"/>
      <c r="CV154" s="36"/>
      <c r="CW154" s="36"/>
      <c r="CX154" s="36"/>
      <c r="CY154" s="36"/>
      <c r="CZ154" s="36"/>
      <c r="DA154" s="36"/>
      <c r="DB154" s="36"/>
      <c r="DC154" s="36"/>
      <c r="DD154" s="36"/>
      <c r="DE154" s="36"/>
      <c r="DF154" s="36"/>
      <c r="DG154" s="36"/>
      <c r="DH154" s="36"/>
      <c r="DI154" s="36"/>
      <c r="DJ154" s="36"/>
      <c r="DK154" s="36"/>
      <c r="DL154" s="36"/>
      <c r="DM154" s="36"/>
      <c r="DN154" s="36"/>
      <c r="DO154" s="36"/>
      <c r="DP154" s="36"/>
      <c r="DQ154" s="36"/>
      <c r="DR154" s="36"/>
      <c r="DS154" s="36"/>
      <c r="DT154" s="36"/>
      <c r="DU154" s="36"/>
      <c r="DV154" s="36"/>
      <c r="DW154" s="36"/>
      <c r="DX154" s="36"/>
      <c r="DY154" s="36"/>
      <c r="DZ154" s="36"/>
      <c r="EA154" s="36"/>
      <c r="EB154" s="36"/>
      <c r="EC154" s="36"/>
      <c r="ED154" s="36"/>
      <c r="EE154" s="36"/>
      <c r="EF154" s="36"/>
      <c r="EG154" s="36"/>
      <c r="EH154" s="36"/>
      <c r="EI154" s="36"/>
      <c r="EJ154" s="36"/>
      <c r="EK154" s="36"/>
      <c r="EL154" s="36"/>
      <c r="EM154" s="36"/>
      <c r="EN154" s="36"/>
      <c r="EO154" s="36"/>
      <c r="EP154" s="36"/>
      <c r="EQ154" s="36"/>
      <c r="ER154" s="36"/>
    </row>
    <row r="155" spans="1:148" ht="49.5" customHeight="1">
      <c r="A155" s="36"/>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c r="AC155" s="36"/>
      <c r="AD155" s="36"/>
      <c r="AE155" s="36"/>
      <c r="AF155" s="36"/>
      <c r="AG155" s="36"/>
      <c r="AH155" s="36"/>
      <c r="AI155" s="36"/>
      <c r="AJ155" s="36"/>
      <c r="AK155" s="36"/>
      <c r="AL155" s="36"/>
      <c r="AM155" s="36"/>
      <c r="AN155" s="36"/>
      <c r="AO155" s="36"/>
      <c r="AP155" s="36"/>
      <c r="AQ155" s="36"/>
      <c r="AR155" s="36"/>
      <c r="AS155" s="36"/>
      <c r="AT155" s="36"/>
      <c r="AU155" s="36"/>
      <c r="AV155" s="36"/>
      <c r="AW155" s="36"/>
      <c r="AX155" s="36"/>
      <c r="AY155" s="36"/>
      <c r="AZ155" s="36"/>
      <c r="BA155" s="36"/>
      <c r="BB155" s="36"/>
      <c r="BC155" s="36"/>
      <c r="BD155" s="36"/>
      <c r="BE155" s="36"/>
      <c r="BF155" s="36"/>
      <c r="BG155" s="36"/>
      <c r="BH155" s="36"/>
      <c r="BI155" s="36"/>
      <c r="BJ155" s="36"/>
      <c r="BK155" s="36"/>
      <c r="BL155" s="36"/>
      <c r="BM155" s="36"/>
      <c r="BN155" s="36"/>
      <c r="BO155" s="36"/>
      <c r="BP155" s="36"/>
      <c r="BQ155" s="36"/>
      <c r="BR155" s="36"/>
      <c r="BS155" s="36"/>
      <c r="BT155" s="36"/>
      <c r="BU155" s="36"/>
      <c r="BV155" s="36"/>
      <c r="BW155" s="36"/>
      <c r="BX155" s="36"/>
      <c r="BY155" s="36"/>
      <c r="BZ155" s="36"/>
      <c r="CA155" s="36"/>
      <c r="CB155" s="36"/>
      <c r="CC155" s="36"/>
      <c r="CD155" s="36"/>
      <c r="CE155" s="36"/>
      <c r="CF155" s="36"/>
      <c r="CG155" s="36"/>
      <c r="CH155" s="36"/>
      <c r="CI155" s="36"/>
      <c r="CJ155" s="36"/>
      <c r="CK155" s="36"/>
      <c r="CL155" s="36"/>
      <c r="CM155" s="36"/>
      <c r="CN155" s="36"/>
      <c r="CO155" s="36"/>
      <c r="CP155" s="36"/>
      <c r="CQ155" s="36"/>
      <c r="CR155" s="36"/>
      <c r="CS155" s="36"/>
      <c r="CT155" s="36"/>
      <c r="CU155" s="36"/>
      <c r="CV155" s="36"/>
      <c r="CW155" s="36"/>
      <c r="CX155" s="36"/>
      <c r="CY155" s="36"/>
      <c r="CZ155" s="36"/>
      <c r="DA155" s="36"/>
      <c r="DB155" s="36"/>
      <c r="DC155" s="36"/>
      <c r="DD155" s="36"/>
      <c r="DE155" s="36"/>
      <c r="DF155" s="36"/>
      <c r="DG155" s="36"/>
      <c r="DH155" s="36"/>
      <c r="DI155" s="36"/>
      <c r="DJ155" s="36"/>
      <c r="DK155" s="36"/>
      <c r="DL155" s="36"/>
      <c r="DM155" s="36"/>
      <c r="DN155" s="36"/>
      <c r="DO155" s="36"/>
      <c r="DP155" s="36"/>
      <c r="DQ155" s="36"/>
      <c r="DR155" s="36"/>
      <c r="DS155" s="36"/>
      <c r="DT155" s="36"/>
      <c r="DU155" s="36"/>
      <c r="DV155" s="36"/>
      <c r="DW155" s="36"/>
      <c r="DX155" s="36"/>
      <c r="DY155" s="36"/>
      <c r="DZ155" s="36"/>
      <c r="EA155" s="36"/>
      <c r="EB155" s="36"/>
      <c r="EC155" s="36"/>
      <c r="ED155" s="36"/>
      <c r="EE155" s="36"/>
      <c r="EF155" s="36"/>
      <c r="EG155" s="36"/>
      <c r="EH155" s="36"/>
      <c r="EI155" s="36"/>
      <c r="EJ155" s="36"/>
      <c r="EK155" s="36"/>
      <c r="EL155" s="36"/>
      <c r="EM155" s="36"/>
      <c r="EN155" s="36"/>
      <c r="EO155" s="36"/>
      <c r="EP155" s="36"/>
      <c r="EQ155" s="36"/>
      <c r="ER155" s="36"/>
    </row>
    <row r="156" spans="1:148" ht="49.5" customHeight="1">
      <c r="A156" s="36"/>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c r="AC156" s="36"/>
      <c r="AD156" s="36"/>
      <c r="AE156" s="36"/>
      <c r="AF156" s="36"/>
      <c r="AG156" s="36"/>
      <c r="AH156" s="36"/>
      <c r="AI156" s="36"/>
      <c r="AJ156" s="36"/>
      <c r="AK156" s="36"/>
      <c r="AL156" s="36"/>
      <c r="AM156" s="36"/>
      <c r="AN156" s="36"/>
      <c r="AO156" s="36"/>
      <c r="AP156" s="36"/>
      <c r="AQ156" s="36"/>
      <c r="AR156" s="36"/>
      <c r="AS156" s="36"/>
      <c r="AT156" s="36"/>
      <c r="AU156" s="36"/>
      <c r="AV156" s="36"/>
      <c r="AW156" s="36"/>
      <c r="AX156" s="36"/>
      <c r="AY156" s="36"/>
      <c r="AZ156" s="36"/>
      <c r="BA156" s="36"/>
      <c r="BB156" s="36"/>
      <c r="BC156" s="36"/>
      <c r="BD156" s="36"/>
      <c r="BE156" s="36"/>
      <c r="BF156" s="36"/>
      <c r="BG156" s="36"/>
      <c r="BH156" s="36"/>
      <c r="BI156" s="36"/>
      <c r="BJ156" s="36"/>
      <c r="BK156" s="36"/>
      <c r="BL156" s="36"/>
      <c r="BM156" s="36"/>
      <c r="BN156" s="36"/>
      <c r="BO156" s="36"/>
      <c r="BP156" s="36"/>
      <c r="BQ156" s="36"/>
      <c r="BR156" s="36"/>
      <c r="BS156" s="36"/>
      <c r="BT156" s="36"/>
      <c r="BU156" s="36"/>
      <c r="BV156" s="36"/>
      <c r="BW156" s="36"/>
      <c r="BX156" s="36"/>
      <c r="BY156" s="36"/>
      <c r="BZ156" s="36"/>
      <c r="CA156" s="36"/>
      <c r="CB156" s="36"/>
      <c r="CC156" s="36"/>
      <c r="CD156" s="36"/>
      <c r="CE156" s="36"/>
      <c r="CF156" s="36"/>
      <c r="CG156" s="36"/>
      <c r="CH156" s="36"/>
      <c r="CI156" s="36"/>
      <c r="CJ156" s="36"/>
      <c r="CK156" s="36"/>
      <c r="CL156" s="36"/>
      <c r="CM156" s="36"/>
      <c r="CN156" s="36"/>
      <c r="CO156" s="36"/>
      <c r="CP156" s="36"/>
      <c r="CQ156" s="36"/>
      <c r="CR156" s="36"/>
      <c r="CS156" s="36"/>
      <c r="CT156" s="36"/>
      <c r="CU156" s="36"/>
      <c r="CV156" s="36"/>
      <c r="CW156" s="36"/>
      <c r="CX156" s="36"/>
      <c r="CY156" s="36"/>
      <c r="CZ156" s="36"/>
      <c r="DA156" s="36"/>
      <c r="DB156" s="36"/>
      <c r="DC156" s="36"/>
      <c r="DD156" s="36"/>
      <c r="DE156" s="36"/>
      <c r="DF156" s="36"/>
      <c r="DG156" s="36"/>
      <c r="DH156" s="36"/>
      <c r="DI156" s="36"/>
      <c r="DJ156" s="36"/>
      <c r="DK156" s="36"/>
      <c r="DL156" s="36"/>
      <c r="DM156" s="36"/>
      <c r="DN156" s="36"/>
      <c r="DO156" s="36"/>
      <c r="DP156" s="36"/>
      <c r="DQ156" s="36"/>
      <c r="DR156" s="36"/>
      <c r="DS156" s="36"/>
      <c r="DT156" s="36"/>
      <c r="DU156" s="36"/>
      <c r="DV156" s="36"/>
      <c r="DW156" s="36"/>
      <c r="DX156" s="36"/>
      <c r="DY156" s="36"/>
      <c r="DZ156" s="36"/>
      <c r="EA156" s="36"/>
      <c r="EB156" s="36"/>
      <c r="EC156" s="36"/>
      <c r="ED156" s="36"/>
      <c r="EE156" s="36"/>
      <c r="EF156" s="36"/>
      <c r="EG156" s="36"/>
      <c r="EH156" s="36"/>
      <c r="EI156" s="36"/>
      <c r="EJ156" s="36"/>
      <c r="EK156" s="36"/>
      <c r="EL156" s="36"/>
      <c r="EM156" s="36"/>
      <c r="EN156" s="36"/>
      <c r="EO156" s="36"/>
      <c r="EP156" s="36"/>
      <c r="EQ156" s="36"/>
      <c r="ER156" s="36"/>
    </row>
    <row r="157" spans="1:148" ht="49.5" customHeight="1">
      <c r="A157" s="36"/>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c r="AC157" s="36"/>
      <c r="AD157" s="36"/>
      <c r="AE157" s="36"/>
      <c r="AF157" s="36"/>
      <c r="AG157" s="36"/>
      <c r="AH157" s="36"/>
      <c r="AI157" s="36"/>
      <c r="AJ157" s="36"/>
      <c r="AK157" s="36"/>
      <c r="AL157" s="36"/>
      <c r="AM157" s="36"/>
      <c r="AN157" s="36"/>
      <c r="AO157" s="36"/>
      <c r="AP157" s="36"/>
      <c r="AQ157" s="36"/>
      <c r="AR157" s="36"/>
      <c r="AS157" s="36"/>
      <c r="AT157" s="36"/>
      <c r="AU157" s="36"/>
      <c r="AV157" s="36"/>
      <c r="AW157" s="36"/>
      <c r="AX157" s="36"/>
      <c r="AY157" s="36"/>
      <c r="AZ157" s="36"/>
      <c r="BA157" s="36"/>
      <c r="BB157" s="36"/>
      <c r="BC157" s="36"/>
      <c r="BD157" s="36"/>
      <c r="BE157" s="36"/>
      <c r="BF157" s="36"/>
      <c r="BG157" s="36"/>
      <c r="BH157" s="36"/>
      <c r="BI157" s="36"/>
      <c r="BJ157" s="36"/>
      <c r="BK157" s="36"/>
      <c r="BL157" s="36"/>
      <c r="BM157" s="36"/>
      <c r="BN157" s="36"/>
      <c r="BO157" s="36"/>
      <c r="BP157" s="36"/>
      <c r="BQ157" s="36"/>
      <c r="BR157" s="36"/>
      <c r="BS157" s="36"/>
      <c r="BT157" s="36"/>
      <c r="BU157" s="36"/>
      <c r="BV157" s="36"/>
      <c r="BW157" s="36"/>
      <c r="BX157" s="36"/>
      <c r="BY157" s="36"/>
      <c r="BZ157" s="36"/>
      <c r="CA157" s="36"/>
      <c r="CB157" s="36"/>
      <c r="CC157" s="36"/>
      <c r="CD157" s="36"/>
      <c r="CE157" s="36"/>
      <c r="CF157" s="36"/>
      <c r="CG157" s="36"/>
      <c r="CH157" s="36"/>
      <c r="CI157" s="36"/>
      <c r="CJ157" s="36"/>
      <c r="CK157" s="36"/>
      <c r="CL157" s="36"/>
      <c r="CM157" s="36"/>
      <c r="CN157" s="36"/>
      <c r="CO157" s="36"/>
      <c r="CP157" s="36"/>
      <c r="CQ157" s="36"/>
      <c r="CR157" s="36"/>
      <c r="CS157" s="36"/>
      <c r="CT157" s="36"/>
      <c r="CU157" s="36"/>
      <c r="CV157" s="36"/>
      <c r="CW157" s="36"/>
      <c r="CX157" s="36"/>
      <c r="CY157" s="36"/>
      <c r="CZ157" s="36"/>
      <c r="DA157" s="36"/>
      <c r="DB157" s="36"/>
      <c r="DC157" s="36"/>
      <c r="DD157" s="36"/>
      <c r="DE157" s="36"/>
      <c r="DF157" s="36"/>
      <c r="DG157" s="36"/>
      <c r="DH157" s="36"/>
      <c r="DI157" s="36"/>
      <c r="DJ157" s="36"/>
      <c r="DK157" s="36"/>
      <c r="DL157" s="36"/>
      <c r="DM157" s="36"/>
      <c r="DN157" s="36"/>
      <c r="DO157" s="36"/>
      <c r="DP157" s="36"/>
      <c r="DQ157" s="36"/>
      <c r="DR157" s="36"/>
      <c r="DS157" s="36"/>
      <c r="DT157" s="36"/>
      <c r="DU157" s="36"/>
      <c r="DV157" s="36"/>
      <c r="DW157" s="36"/>
      <c r="DX157" s="36"/>
      <c r="DY157" s="36"/>
      <c r="DZ157" s="36"/>
      <c r="EA157" s="36"/>
      <c r="EB157" s="36"/>
      <c r="EC157" s="36"/>
      <c r="ED157" s="36"/>
      <c r="EE157" s="36"/>
      <c r="EF157" s="36"/>
      <c r="EG157" s="36"/>
      <c r="EH157" s="36"/>
      <c r="EI157" s="36"/>
      <c r="EJ157" s="36"/>
      <c r="EK157" s="36"/>
      <c r="EL157" s="36"/>
      <c r="EM157" s="36"/>
      <c r="EN157" s="36"/>
      <c r="EO157" s="36"/>
      <c r="EP157" s="36"/>
      <c r="EQ157" s="36"/>
      <c r="ER157" s="36"/>
    </row>
    <row r="158" spans="1:148" ht="49.5" customHeight="1">
      <c r="A158" s="36"/>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c r="AC158" s="36"/>
      <c r="AD158" s="36"/>
      <c r="AE158" s="36"/>
      <c r="AF158" s="36"/>
      <c r="AG158" s="36"/>
      <c r="AH158" s="36"/>
      <c r="AI158" s="36"/>
      <c r="AJ158" s="36"/>
      <c r="AK158" s="36"/>
      <c r="AL158" s="36"/>
      <c r="AM158" s="36"/>
      <c r="AN158" s="36"/>
      <c r="AO158" s="36"/>
      <c r="AP158" s="36"/>
      <c r="AQ158" s="36"/>
      <c r="AR158" s="36"/>
      <c r="AS158" s="36"/>
      <c r="AT158" s="36"/>
      <c r="AU158" s="36"/>
      <c r="AV158" s="36"/>
      <c r="AW158" s="36"/>
      <c r="AX158" s="36"/>
      <c r="AY158" s="36"/>
      <c r="AZ158" s="36"/>
      <c r="BA158" s="36"/>
      <c r="BB158" s="36"/>
      <c r="BC158" s="36"/>
      <c r="BD158" s="36"/>
      <c r="BE158" s="36"/>
      <c r="BF158" s="36"/>
      <c r="BG158" s="36"/>
      <c r="BH158" s="36"/>
      <c r="BI158" s="36"/>
      <c r="BJ158" s="36"/>
      <c r="BK158" s="36"/>
      <c r="BL158" s="36"/>
      <c r="BM158" s="36"/>
      <c r="BN158" s="36"/>
      <c r="BO158" s="36"/>
      <c r="BP158" s="36"/>
      <c r="BQ158" s="36"/>
      <c r="BR158" s="36"/>
      <c r="BS158" s="36"/>
      <c r="BT158" s="36"/>
      <c r="BU158" s="36"/>
      <c r="BV158" s="36"/>
      <c r="BW158" s="36"/>
      <c r="BX158" s="36"/>
      <c r="BY158" s="36"/>
      <c r="BZ158" s="36"/>
      <c r="CA158" s="36"/>
      <c r="CB158" s="36"/>
      <c r="CC158" s="36"/>
      <c r="CD158" s="36"/>
      <c r="CE158" s="36"/>
      <c r="CF158" s="36"/>
      <c r="CG158" s="36"/>
      <c r="CH158" s="36"/>
      <c r="CI158" s="36"/>
      <c r="CJ158" s="36"/>
      <c r="CK158" s="36"/>
      <c r="CL158" s="36"/>
      <c r="CM158" s="36"/>
      <c r="CN158" s="36"/>
      <c r="CO158" s="36"/>
      <c r="CP158" s="36"/>
      <c r="CQ158" s="36"/>
      <c r="CR158" s="36"/>
      <c r="CS158" s="36"/>
      <c r="CT158" s="36"/>
      <c r="CU158" s="36"/>
      <c r="CV158" s="36"/>
      <c r="CW158" s="36"/>
      <c r="CX158" s="36"/>
      <c r="CY158" s="36"/>
      <c r="CZ158" s="36"/>
      <c r="DA158" s="36"/>
      <c r="DB158" s="36"/>
      <c r="DC158" s="36"/>
      <c r="DD158" s="36"/>
      <c r="DE158" s="36"/>
      <c r="DF158" s="36"/>
      <c r="DG158" s="36"/>
      <c r="DH158" s="36"/>
      <c r="DI158" s="36"/>
      <c r="DJ158" s="36"/>
      <c r="DK158" s="36"/>
      <c r="DL158" s="36"/>
      <c r="DM158" s="36"/>
      <c r="DN158" s="36"/>
      <c r="DO158" s="36"/>
      <c r="DP158" s="36"/>
      <c r="DQ158" s="36"/>
      <c r="DR158" s="36"/>
      <c r="DS158" s="36"/>
      <c r="DT158" s="36"/>
      <c r="DU158" s="36"/>
      <c r="DV158" s="36"/>
      <c r="DW158" s="36"/>
      <c r="DX158" s="36"/>
      <c r="DY158" s="36"/>
      <c r="DZ158" s="36"/>
      <c r="EA158" s="36"/>
      <c r="EB158" s="36"/>
      <c r="EC158" s="36"/>
      <c r="ED158" s="36"/>
      <c r="EE158" s="36"/>
      <c r="EF158" s="36"/>
      <c r="EG158" s="36"/>
      <c r="EH158" s="36"/>
      <c r="EI158" s="36"/>
      <c r="EJ158" s="36"/>
      <c r="EK158" s="36"/>
      <c r="EL158" s="36"/>
      <c r="EM158" s="36"/>
      <c r="EN158" s="36"/>
      <c r="EO158" s="36"/>
      <c r="EP158" s="36"/>
      <c r="EQ158" s="36"/>
      <c r="ER158" s="36"/>
    </row>
    <row r="159" spans="1:148" ht="49.5" customHeight="1">
      <c r="A159" s="36"/>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c r="AC159" s="36"/>
      <c r="AD159" s="36"/>
      <c r="AE159" s="36"/>
      <c r="AF159" s="36"/>
      <c r="AG159" s="36"/>
      <c r="AH159" s="36"/>
      <c r="AI159" s="36"/>
      <c r="AJ159" s="36"/>
      <c r="AK159" s="36"/>
      <c r="AL159" s="36"/>
      <c r="AM159" s="36"/>
      <c r="AN159" s="36"/>
      <c r="AO159" s="36"/>
      <c r="AP159" s="36"/>
      <c r="AQ159" s="36"/>
      <c r="AR159" s="36"/>
      <c r="AS159" s="36"/>
      <c r="AT159" s="36"/>
      <c r="AU159" s="36"/>
      <c r="AV159" s="36"/>
      <c r="AW159" s="36"/>
      <c r="AX159" s="36"/>
      <c r="AY159" s="36"/>
      <c r="AZ159" s="36"/>
      <c r="BA159" s="36"/>
      <c r="BB159" s="36"/>
      <c r="BC159" s="36"/>
      <c r="BD159" s="36"/>
      <c r="BE159" s="36"/>
      <c r="BF159" s="36"/>
      <c r="BG159" s="36"/>
      <c r="BH159" s="36"/>
      <c r="BI159" s="36"/>
      <c r="BJ159" s="36"/>
      <c r="BK159" s="36"/>
      <c r="BL159" s="36"/>
      <c r="BM159" s="36"/>
      <c r="BN159" s="36"/>
      <c r="BO159" s="36"/>
      <c r="BP159" s="36"/>
      <c r="BQ159" s="36"/>
      <c r="BR159" s="36"/>
      <c r="BS159" s="36"/>
      <c r="BT159" s="36"/>
      <c r="BU159" s="36"/>
      <c r="BV159" s="36"/>
      <c r="BW159" s="36"/>
      <c r="BX159" s="36"/>
      <c r="BY159" s="36"/>
      <c r="BZ159" s="36"/>
      <c r="CA159" s="36"/>
      <c r="CB159" s="36"/>
      <c r="CC159" s="36"/>
      <c r="CD159" s="36"/>
      <c r="CE159" s="36"/>
      <c r="CF159" s="36"/>
      <c r="CG159" s="36"/>
      <c r="CH159" s="36"/>
      <c r="CI159" s="36"/>
      <c r="CJ159" s="36"/>
      <c r="CK159" s="36"/>
      <c r="CL159" s="36"/>
      <c r="CM159" s="36"/>
      <c r="CN159" s="36"/>
      <c r="CO159" s="36"/>
      <c r="CP159" s="36"/>
      <c r="CQ159" s="36"/>
      <c r="CR159" s="36"/>
      <c r="CS159" s="36"/>
      <c r="CT159" s="36"/>
      <c r="CU159" s="36"/>
      <c r="CV159" s="36"/>
      <c r="CW159" s="36"/>
      <c r="CX159" s="36"/>
      <c r="CY159" s="36"/>
      <c r="CZ159" s="36"/>
      <c r="DA159" s="36"/>
      <c r="DB159" s="36"/>
      <c r="DC159" s="36"/>
      <c r="DD159" s="36"/>
      <c r="DE159" s="36"/>
      <c r="DF159" s="36"/>
      <c r="DG159" s="36"/>
      <c r="DH159" s="36"/>
      <c r="DI159" s="36"/>
      <c r="DJ159" s="36"/>
      <c r="DK159" s="36"/>
      <c r="DL159" s="36"/>
      <c r="DM159" s="36"/>
      <c r="DN159" s="36"/>
      <c r="DO159" s="36"/>
      <c r="DP159" s="36"/>
      <c r="DQ159" s="36"/>
      <c r="DR159" s="36"/>
      <c r="DS159" s="36"/>
      <c r="DT159" s="36"/>
      <c r="DU159" s="36"/>
      <c r="DV159" s="36"/>
      <c r="DW159" s="36"/>
      <c r="DX159" s="36"/>
      <c r="DY159" s="36"/>
      <c r="DZ159" s="36"/>
      <c r="EA159" s="36"/>
      <c r="EB159" s="36"/>
      <c r="EC159" s="36"/>
      <c r="ED159" s="36"/>
      <c r="EE159" s="36"/>
      <c r="EF159" s="36"/>
      <c r="EG159" s="36"/>
      <c r="EH159" s="36"/>
      <c r="EI159" s="36"/>
      <c r="EJ159" s="36"/>
      <c r="EK159" s="36"/>
      <c r="EL159" s="36"/>
      <c r="EM159" s="36"/>
      <c r="EN159" s="36"/>
      <c r="EO159" s="36"/>
      <c r="EP159" s="36"/>
      <c r="EQ159" s="36"/>
      <c r="ER159" s="36"/>
    </row>
    <row r="160" spans="1:148" ht="49.5" customHeight="1">
      <c r="A160" s="36"/>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c r="AC160" s="36"/>
      <c r="AD160" s="36"/>
      <c r="AE160" s="36"/>
      <c r="AF160" s="36"/>
      <c r="AG160" s="36"/>
      <c r="AH160" s="36"/>
      <c r="AI160" s="36"/>
      <c r="AJ160" s="36"/>
      <c r="AK160" s="36"/>
      <c r="AL160" s="36"/>
      <c r="AM160" s="36"/>
      <c r="AN160" s="36"/>
      <c r="AO160" s="36"/>
      <c r="AP160" s="36"/>
      <c r="AQ160" s="36"/>
      <c r="AR160" s="36"/>
      <c r="AS160" s="36"/>
      <c r="AT160" s="36"/>
      <c r="AU160" s="36"/>
      <c r="AV160" s="36"/>
      <c r="AW160" s="36"/>
      <c r="AX160" s="36"/>
      <c r="AY160" s="36"/>
      <c r="AZ160" s="36"/>
      <c r="BA160" s="36"/>
      <c r="BB160" s="36"/>
      <c r="BC160" s="36"/>
      <c r="BD160" s="36"/>
      <c r="BE160" s="36"/>
      <c r="BF160" s="36"/>
      <c r="BG160" s="36"/>
      <c r="BH160" s="36"/>
      <c r="BI160" s="36"/>
      <c r="BJ160" s="36"/>
      <c r="BK160" s="36"/>
      <c r="BL160" s="36"/>
      <c r="BM160" s="36"/>
      <c r="BN160" s="36"/>
      <c r="BO160" s="36"/>
      <c r="BP160" s="36"/>
      <c r="BQ160" s="36"/>
      <c r="BR160" s="36"/>
      <c r="BS160" s="36"/>
      <c r="BT160" s="36"/>
      <c r="BU160" s="36"/>
      <c r="BV160" s="36"/>
      <c r="BW160" s="36"/>
      <c r="BX160" s="36"/>
      <c r="BY160" s="36"/>
      <c r="BZ160" s="36"/>
      <c r="CA160" s="36"/>
      <c r="CB160" s="36"/>
      <c r="CC160" s="36"/>
      <c r="CD160" s="36"/>
      <c r="CE160" s="36"/>
      <c r="CF160" s="36"/>
      <c r="CG160" s="36"/>
      <c r="CH160" s="36"/>
      <c r="CI160" s="36"/>
      <c r="CJ160" s="36"/>
      <c r="CK160" s="36"/>
      <c r="CL160" s="36"/>
      <c r="CM160" s="36"/>
      <c r="CN160" s="36"/>
      <c r="CO160" s="36"/>
      <c r="CP160" s="36"/>
      <c r="CQ160" s="36"/>
      <c r="CR160" s="36"/>
      <c r="CS160" s="36"/>
      <c r="CT160" s="36"/>
      <c r="CU160" s="36"/>
      <c r="CV160" s="36"/>
      <c r="CW160" s="36"/>
      <c r="CX160" s="36"/>
      <c r="CY160" s="36"/>
      <c r="CZ160" s="36"/>
      <c r="DA160" s="36"/>
      <c r="DB160" s="36"/>
      <c r="DC160" s="36"/>
      <c r="DD160" s="36"/>
      <c r="DE160" s="36"/>
      <c r="DF160" s="36"/>
      <c r="DG160" s="36"/>
      <c r="DH160" s="36"/>
      <c r="DI160" s="36"/>
      <c r="DJ160" s="36"/>
      <c r="DK160" s="36"/>
      <c r="DL160" s="36"/>
      <c r="DM160" s="36"/>
      <c r="DN160" s="36"/>
      <c r="DO160" s="36"/>
      <c r="DP160" s="36"/>
      <c r="DQ160" s="36"/>
      <c r="DR160" s="36"/>
      <c r="DS160" s="36"/>
      <c r="DT160" s="36"/>
      <c r="DU160" s="36"/>
      <c r="DV160" s="36"/>
      <c r="DW160" s="36"/>
      <c r="DX160" s="36"/>
      <c r="DY160" s="36"/>
      <c r="DZ160" s="36"/>
      <c r="EA160" s="36"/>
      <c r="EB160" s="36"/>
      <c r="EC160" s="36"/>
      <c r="ED160" s="36"/>
      <c r="EE160" s="36"/>
      <c r="EF160" s="36"/>
      <c r="EG160" s="36"/>
      <c r="EH160" s="36"/>
      <c r="EI160" s="36"/>
      <c r="EJ160" s="36"/>
      <c r="EK160" s="36"/>
      <c r="EL160" s="36"/>
      <c r="EM160" s="36"/>
      <c r="EN160" s="36"/>
      <c r="EO160" s="36"/>
      <c r="EP160" s="36"/>
      <c r="EQ160" s="36"/>
      <c r="ER160" s="36"/>
    </row>
    <row r="161" spans="1:148" ht="49.5" customHeight="1">
      <c r="A161" s="36"/>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c r="AC161" s="36"/>
      <c r="AD161" s="36"/>
      <c r="AE161" s="36"/>
      <c r="AF161" s="36"/>
      <c r="AG161" s="36"/>
      <c r="AH161" s="36"/>
      <c r="AI161" s="36"/>
      <c r="AJ161" s="36"/>
      <c r="AK161" s="36"/>
      <c r="AL161" s="36"/>
      <c r="AM161" s="36"/>
      <c r="AN161" s="36"/>
      <c r="AO161" s="36"/>
      <c r="AP161" s="36"/>
      <c r="AQ161" s="36"/>
      <c r="AR161" s="36"/>
      <c r="AS161" s="36"/>
      <c r="AT161" s="36"/>
      <c r="AU161" s="36"/>
      <c r="AV161" s="36"/>
      <c r="AW161" s="36"/>
      <c r="AX161" s="36"/>
      <c r="AY161" s="36"/>
      <c r="AZ161" s="36"/>
      <c r="BA161" s="36"/>
      <c r="BB161" s="36"/>
      <c r="BC161" s="36"/>
      <c r="BD161" s="36"/>
      <c r="BE161" s="36"/>
      <c r="BF161" s="36"/>
      <c r="BG161" s="36"/>
      <c r="BH161" s="36"/>
      <c r="BI161" s="36"/>
      <c r="BJ161" s="36"/>
      <c r="BK161" s="36"/>
      <c r="BL161" s="36"/>
      <c r="BM161" s="36"/>
      <c r="BN161" s="36"/>
      <c r="BO161" s="36"/>
      <c r="BP161" s="36"/>
      <c r="BQ161" s="36"/>
      <c r="BR161" s="36"/>
      <c r="BS161" s="36"/>
      <c r="BT161" s="36"/>
      <c r="BU161" s="36"/>
      <c r="BV161" s="36"/>
      <c r="BW161" s="36"/>
      <c r="BX161" s="36"/>
      <c r="BY161" s="36"/>
      <c r="BZ161" s="36"/>
      <c r="CA161" s="36"/>
      <c r="CB161" s="36"/>
      <c r="CC161" s="36"/>
      <c r="CD161" s="36"/>
      <c r="CE161" s="36"/>
      <c r="CF161" s="36"/>
      <c r="CG161" s="36"/>
      <c r="CH161" s="36"/>
      <c r="CI161" s="36"/>
      <c r="CJ161" s="36"/>
      <c r="CK161" s="36"/>
      <c r="CL161" s="36"/>
      <c r="CM161" s="36"/>
      <c r="CN161" s="36"/>
      <c r="CO161" s="36"/>
      <c r="CP161" s="36"/>
      <c r="CQ161" s="36"/>
      <c r="CR161" s="36"/>
      <c r="CS161" s="36"/>
      <c r="CT161" s="36"/>
      <c r="CU161" s="36"/>
      <c r="CV161" s="36"/>
      <c r="CW161" s="36"/>
      <c r="CX161" s="36"/>
      <c r="CY161" s="36"/>
      <c r="CZ161" s="36"/>
      <c r="DA161" s="36"/>
      <c r="DB161" s="36"/>
      <c r="DC161" s="36"/>
      <c r="DD161" s="36"/>
      <c r="DE161" s="36"/>
      <c r="DF161" s="36"/>
      <c r="DG161" s="36"/>
      <c r="DH161" s="36"/>
      <c r="DI161" s="36"/>
      <c r="DJ161" s="36"/>
      <c r="DK161" s="36"/>
      <c r="DL161" s="36"/>
      <c r="DM161" s="36"/>
      <c r="DN161" s="36"/>
      <c r="DO161" s="36"/>
      <c r="DP161" s="36"/>
      <c r="DQ161" s="36"/>
      <c r="DR161" s="36"/>
      <c r="DS161" s="36"/>
      <c r="DT161" s="36"/>
      <c r="DU161" s="36"/>
      <c r="DV161" s="36"/>
      <c r="DW161" s="36"/>
      <c r="DX161" s="36"/>
      <c r="DY161" s="36"/>
      <c r="DZ161" s="36"/>
      <c r="EA161" s="36"/>
      <c r="EB161" s="36"/>
      <c r="EC161" s="36"/>
      <c r="ED161" s="36"/>
      <c r="EE161" s="36"/>
      <c r="EF161" s="36"/>
      <c r="EG161" s="36"/>
      <c r="EH161" s="36"/>
      <c r="EI161" s="36"/>
      <c r="EJ161" s="36"/>
      <c r="EK161" s="36"/>
      <c r="EL161" s="36"/>
      <c r="EM161" s="36"/>
      <c r="EN161" s="36"/>
      <c r="EO161" s="36"/>
      <c r="EP161" s="36"/>
      <c r="EQ161" s="36"/>
      <c r="ER161" s="36"/>
    </row>
    <row r="162" spans="1:148" ht="49.5" customHeight="1">
      <c r="A162" s="36"/>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c r="AC162" s="36"/>
      <c r="AD162" s="36"/>
      <c r="AE162" s="36"/>
      <c r="AF162" s="36"/>
      <c r="AG162" s="36"/>
      <c r="AH162" s="36"/>
      <c r="AI162" s="36"/>
      <c r="AJ162" s="36"/>
      <c r="AK162" s="36"/>
      <c r="AL162" s="36"/>
      <c r="AM162" s="36"/>
      <c r="AN162" s="36"/>
      <c r="AO162" s="36"/>
      <c r="AP162" s="36"/>
      <c r="AQ162" s="36"/>
      <c r="AR162" s="36"/>
      <c r="AS162" s="36"/>
      <c r="AT162" s="36"/>
      <c r="AU162" s="36"/>
      <c r="AV162" s="36"/>
      <c r="AW162" s="36"/>
      <c r="AX162" s="36"/>
      <c r="AY162" s="36"/>
      <c r="AZ162" s="36"/>
      <c r="BA162" s="36"/>
      <c r="BB162" s="36"/>
      <c r="BC162" s="36"/>
      <c r="BD162" s="36"/>
      <c r="BE162" s="36"/>
      <c r="BF162" s="36"/>
      <c r="BG162" s="36"/>
      <c r="BH162" s="36"/>
      <c r="BI162" s="36"/>
      <c r="BJ162" s="36"/>
      <c r="BK162" s="36"/>
      <c r="BL162" s="36"/>
      <c r="BM162" s="36"/>
      <c r="BN162" s="36"/>
      <c r="BO162" s="36"/>
      <c r="BP162" s="36"/>
      <c r="BQ162" s="36"/>
      <c r="BR162" s="36"/>
      <c r="BS162" s="36"/>
      <c r="BT162" s="36"/>
      <c r="BU162" s="36"/>
      <c r="BV162" s="36"/>
      <c r="BW162" s="36"/>
      <c r="BX162" s="36"/>
      <c r="BY162" s="36"/>
      <c r="BZ162" s="36"/>
      <c r="CA162" s="36"/>
      <c r="CB162" s="36"/>
      <c r="CC162" s="36"/>
      <c r="CD162" s="36"/>
      <c r="CE162" s="36"/>
      <c r="CF162" s="36"/>
      <c r="CG162" s="36"/>
      <c r="CH162" s="36"/>
      <c r="CI162" s="36"/>
      <c r="CJ162" s="36"/>
      <c r="CK162" s="36"/>
      <c r="CL162" s="36"/>
      <c r="CM162" s="36"/>
      <c r="CN162" s="36"/>
      <c r="CO162" s="36"/>
      <c r="CP162" s="36"/>
      <c r="CQ162" s="36"/>
      <c r="CR162" s="36"/>
      <c r="CS162" s="36"/>
      <c r="CT162" s="36"/>
      <c r="CU162" s="36"/>
      <c r="CV162" s="36"/>
      <c r="CW162" s="36"/>
      <c r="CX162" s="36"/>
      <c r="CY162" s="36"/>
      <c r="CZ162" s="36"/>
      <c r="DA162" s="36"/>
      <c r="DB162" s="36"/>
      <c r="DC162" s="36"/>
      <c r="DD162" s="36"/>
      <c r="DE162" s="36"/>
      <c r="DF162" s="36"/>
      <c r="DG162" s="36"/>
      <c r="DH162" s="36"/>
      <c r="DI162" s="36"/>
      <c r="DJ162" s="36"/>
      <c r="DK162" s="36"/>
      <c r="DL162" s="36"/>
      <c r="DM162" s="36"/>
      <c r="DN162" s="36"/>
      <c r="DO162" s="36"/>
      <c r="DP162" s="36"/>
      <c r="DQ162" s="36"/>
      <c r="DR162" s="36"/>
      <c r="DS162" s="36"/>
      <c r="DT162" s="36"/>
      <c r="DU162" s="36"/>
      <c r="DV162" s="36"/>
      <c r="DW162" s="36"/>
      <c r="DX162" s="36"/>
      <c r="DY162" s="36"/>
      <c r="DZ162" s="36"/>
      <c r="EA162" s="36"/>
      <c r="EB162" s="36"/>
      <c r="EC162" s="36"/>
      <c r="ED162" s="36"/>
      <c r="EE162" s="36"/>
      <c r="EF162" s="36"/>
      <c r="EG162" s="36"/>
      <c r="EH162" s="36"/>
      <c r="EI162" s="36"/>
      <c r="EJ162" s="36"/>
      <c r="EK162" s="36"/>
      <c r="EL162" s="36"/>
      <c r="EM162" s="36"/>
      <c r="EN162" s="36"/>
      <c r="EO162" s="36"/>
      <c r="EP162" s="36"/>
      <c r="EQ162" s="36"/>
      <c r="ER162" s="36"/>
    </row>
    <row r="163" spans="1:148" ht="49.5" customHeight="1">
      <c r="A163" s="36"/>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c r="AC163" s="36"/>
      <c r="AD163" s="36"/>
      <c r="AE163" s="36"/>
      <c r="AF163" s="36"/>
      <c r="AG163" s="36"/>
      <c r="AH163" s="36"/>
      <c r="AI163" s="36"/>
      <c r="AJ163" s="36"/>
      <c r="AK163" s="36"/>
      <c r="AL163" s="36"/>
      <c r="AM163" s="36"/>
      <c r="AN163" s="36"/>
      <c r="AO163" s="36"/>
      <c r="AP163" s="36"/>
      <c r="AQ163" s="36"/>
      <c r="AR163" s="36"/>
      <c r="AS163" s="36"/>
      <c r="AT163" s="36"/>
      <c r="AU163" s="36"/>
      <c r="AV163" s="36"/>
      <c r="AW163" s="36"/>
      <c r="AX163" s="36"/>
      <c r="AY163" s="36"/>
      <c r="AZ163" s="36"/>
      <c r="BA163" s="36"/>
      <c r="BB163" s="36"/>
      <c r="BC163" s="36"/>
      <c r="BD163" s="36"/>
      <c r="BE163" s="36"/>
      <c r="BF163" s="36"/>
      <c r="BG163" s="36"/>
      <c r="BH163" s="36"/>
      <c r="BI163" s="36"/>
      <c r="BJ163" s="36"/>
      <c r="BK163" s="36"/>
      <c r="BL163" s="36"/>
      <c r="BM163" s="36"/>
      <c r="BN163" s="36"/>
      <c r="BO163" s="36"/>
      <c r="BP163" s="36"/>
      <c r="BQ163" s="36"/>
      <c r="BR163" s="36"/>
      <c r="BS163" s="36"/>
      <c r="BT163" s="36"/>
      <c r="BU163" s="36"/>
      <c r="BV163" s="36"/>
      <c r="BW163" s="36"/>
      <c r="BX163" s="36"/>
      <c r="BY163" s="36"/>
      <c r="BZ163" s="36"/>
      <c r="CA163" s="36"/>
      <c r="CB163" s="36"/>
      <c r="CC163" s="36"/>
      <c r="CD163" s="36"/>
      <c r="CE163" s="36"/>
      <c r="CF163" s="36"/>
      <c r="CG163" s="36"/>
      <c r="CH163" s="36"/>
      <c r="CI163" s="36"/>
      <c r="CJ163" s="36"/>
      <c r="CK163" s="36"/>
      <c r="CL163" s="36"/>
      <c r="CM163" s="36"/>
      <c r="CN163" s="36"/>
      <c r="CO163" s="36"/>
      <c r="CP163" s="36"/>
      <c r="CQ163" s="36"/>
      <c r="CR163" s="36"/>
      <c r="CS163" s="36"/>
      <c r="CT163" s="36"/>
      <c r="CU163" s="36"/>
      <c r="CV163" s="36"/>
      <c r="CW163" s="36"/>
      <c r="CX163" s="36"/>
      <c r="CY163" s="36"/>
      <c r="CZ163" s="36"/>
      <c r="DA163" s="36"/>
      <c r="DB163" s="36"/>
      <c r="DC163" s="36"/>
      <c r="DD163" s="36"/>
      <c r="DE163" s="36"/>
      <c r="DF163" s="36"/>
      <c r="DG163" s="36"/>
      <c r="DH163" s="36"/>
      <c r="DI163" s="36"/>
      <c r="DJ163" s="36"/>
      <c r="DK163" s="36"/>
      <c r="DL163" s="36"/>
      <c r="DM163" s="36"/>
      <c r="DN163" s="36"/>
      <c r="DO163" s="36"/>
      <c r="DP163" s="36"/>
      <c r="DQ163" s="36"/>
      <c r="DR163" s="36"/>
      <c r="DS163" s="36"/>
      <c r="DT163" s="36"/>
      <c r="DU163" s="36"/>
      <c r="DV163" s="36"/>
      <c r="DW163" s="36"/>
      <c r="DX163" s="36"/>
      <c r="DY163" s="36"/>
      <c r="DZ163" s="36"/>
      <c r="EA163" s="36"/>
      <c r="EB163" s="36"/>
      <c r="EC163" s="36"/>
      <c r="ED163" s="36"/>
      <c r="EE163" s="36"/>
      <c r="EF163" s="36"/>
      <c r="EG163" s="36"/>
      <c r="EH163" s="36"/>
      <c r="EI163" s="36"/>
      <c r="EJ163" s="36"/>
      <c r="EK163" s="36"/>
      <c r="EL163" s="36"/>
      <c r="EM163" s="36"/>
      <c r="EN163" s="36"/>
      <c r="EO163" s="36"/>
      <c r="EP163" s="36"/>
      <c r="EQ163" s="36"/>
      <c r="ER163" s="36"/>
    </row>
    <row r="164" spans="1:148" ht="49.5" customHeight="1">
      <c r="A164" s="36"/>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c r="AC164" s="36"/>
      <c r="AD164" s="36"/>
      <c r="AE164" s="36"/>
      <c r="AF164" s="36"/>
      <c r="AG164" s="36"/>
      <c r="AH164" s="36"/>
      <c r="AI164" s="36"/>
      <c r="AJ164" s="36"/>
      <c r="AK164" s="36"/>
      <c r="AL164" s="36"/>
      <c r="AM164" s="36"/>
      <c r="AN164" s="36"/>
      <c r="AO164" s="36"/>
      <c r="AP164" s="36"/>
      <c r="AQ164" s="36"/>
      <c r="AR164" s="36"/>
      <c r="AS164" s="36"/>
      <c r="AT164" s="36"/>
      <c r="AU164" s="36"/>
      <c r="AV164" s="36"/>
      <c r="AW164" s="36"/>
      <c r="AX164" s="36"/>
      <c r="AY164" s="36"/>
      <c r="AZ164" s="36"/>
      <c r="BA164" s="36"/>
      <c r="BB164" s="36"/>
      <c r="BC164" s="36"/>
      <c r="BD164" s="36"/>
      <c r="BE164" s="36"/>
      <c r="BF164" s="36"/>
      <c r="BG164" s="36"/>
      <c r="BH164" s="36"/>
      <c r="BI164" s="36"/>
      <c r="BJ164" s="36"/>
      <c r="BK164" s="36"/>
      <c r="BL164" s="36"/>
      <c r="BM164" s="36"/>
      <c r="BN164" s="36"/>
      <c r="BO164" s="36"/>
      <c r="BP164" s="36"/>
      <c r="BQ164" s="36"/>
      <c r="BR164" s="36"/>
      <c r="BS164" s="36"/>
      <c r="BT164" s="36"/>
      <c r="BU164" s="36"/>
      <c r="BV164" s="36"/>
      <c r="BW164" s="36"/>
      <c r="BX164" s="36"/>
      <c r="BY164" s="36"/>
      <c r="BZ164" s="36"/>
      <c r="CA164" s="36"/>
      <c r="CB164" s="36"/>
      <c r="CC164" s="36"/>
      <c r="CD164" s="36"/>
      <c r="CE164" s="36"/>
      <c r="CF164" s="36"/>
      <c r="CG164" s="36"/>
      <c r="CH164" s="36"/>
      <c r="CI164" s="36"/>
      <c r="CJ164" s="36"/>
      <c r="CK164" s="36"/>
      <c r="CL164" s="36"/>
      <c r="CM164" s="36"/>
      <c r="CN164" s="36"/>
      <c r="CO164" s="36"/>
      <c r="CP164" s="36"/>
      <c r="CQ164" s="36"/>
      <c r="CR164" s="36"/>
      <c r="CS164" s="36"/>
      <c r="CT164" s="36"/>
      <c r="CU164" s="36"/>
      <c r="CV164" s="36"/>
      <c r="CW164" s="36"/>
      <c r="CX164" s="36"/>
      <c r="CY164" s="36"/>
      <c r="CZ164" s="36"/>
      <c r="DA164" s="36"/>
      <c r="DB164" s="36"/>
      <c r="DC164" s="36"/>
      <c r="DD164" s="36"/>
      <c r="DE164" s="36"/>
      <c r="DF164" s="36"/>
      <c r="DG164" s="36"/>
      <c r="DH164" s="36"/>
      <c r="DI164" s="36"/>
      <c r="DJ164" s="36"/>
      <c r="DK164" s="36"/>
      <c r="DL164" s="36"/>
      <c r="DM164" s="36"/>
      <c r="DN164" s="36"/>
      <c r="DO164" s="36"/>
      <c r="DP164" s="36"/>
      <c r="DQ164" s="36"/>
      <c r="DR164" s="36"/>
      <c r="DS164" s="36"/>
      <c r="DT164" s="36"/>
      <c r="DU164" s="36"/>
      <c r="DV164" s="36"/>
      <c r="DW164" s="36"/>
      <c r="DX164" s="36"/>
      <c r="DY164" s="36"/>
      <c r="DZ164" s="36"/>
      <c r="EA164" s="36"/>
      <c r="EB164" s="36"/>
      <c r="EC164" s="36"/>
      <c r="ED164" s="36"/>
      <c r="EE164" s="36"/>
      <c r="EF164" s="36"/>
      <c r="EG164" s="36"/>
      <c r="EH164" s="36"/>
      <c r="EI164" s="36"/>
      <c r="EJ164" s="36"/>
      <c r="EK164" s="36"/>
      <c r="EL164" s="36"/>
      <c r="EM164" s="36"/>
      <c r="EN164" s="36"/>
      <c r="EO164" s="36"/>
      <c r="EP164" s="36"/>
      <c r="EQ164" s="36"/>
      <c r="ER164" s="36"/>
    </row>
    <row r="165" spans="1:148" ht="49.5" customHeight="1">
      <c r="A165" s="36"/>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c r="AC165" s="36"/>
      <c r="AD165" s="36"/>
      <c r="AE165" s="36"/>
      <c r="AF165" s="36"/>
      <c r="AG165" s="36"/>
      <c r="AH165" s="36"/>
      <c r="AI165" s="36"/>
      <c r="AJ165" s="36"/>
      <c r="AK165" s="36"/>
      <c r="AL165" s="36"/>
      <c r="AM165" s="36"/>
      <c r="AN165" s="36"/>
      <c r="AO165" s="36"/>
      <c r="AP165" s="36"/>
      <c r="AQ165" s="36"/>
      <c r="AR165" s="36"/>
      <c r="AS165" s="36"/>
      <c r="AT165" s="36"/>
      <c r="AU165" s="36"/>
      <c r="AV165" s="36"/>
      <c r="AW165" s="36"/>
      <c r="AX165" s="36"/>
      <c r="AY165" s="36"/>
      <c r="AZ165" s="36"/>
      <c r="BA165" s="36"/>
      <c r="BB165" s="36"/>
      <c r="BC165" s="36"/>
      <c r="BD165" s="36"/>
      <c r="BE165" s="36"/>
      <c r="BF165" s="36"/>
      <c r="BG165" s="36"/>
      <c r="BH165" s="36"/>
      <c r="BI165" s="36"/>
      <c r="BJ165" s="36"/>
      <c r="BK165" s="36"/>
      <c r="BL165" s="36"/>
      <c r="BM165" s="36"/>
      <c r="BN165" s="36"/>
      <c r="BO165" s="36"/>
      <c r="BP165" s="36"/>
      <c r="BQ165" s="36"/>
      <c r="BR165" s="36"/>
      <c r="BS165" s="36"/>
      <c r="BT165" s="36"/>
      <c r="BU165" s="36"/>
      <c r="BV165" s="36"/>
      <c r="BW165" s="36"/>
      <c r="BX165" s="36"/>
      <c r="BY165" s="36"/>
      <c r="BZ165" s="36"/>
      <c r="CA165" s="36"/>
      <c r="CB165" s="36"/>
      <c r="CC165" s="36"/>
      <c r="CD165" s="36"/>
      <c r="CE165" s="36"/>
      <c r="CF165" s="36"/>
      <c r="CG165" s="36"/>
      <c r="CH165" s="36"/>
      <c r="CI165" s="36"/>
      <c r="CJ165" s="36"/>
      <c r="CK165" s="36"/>
      <c r="CL165" s="36"/>
      <c r="CM165" s="36"/>
      <c r="CN165" s="36"/>
      <c r="CO165" s="36"/>
      <c r="CP165" s="36"/>
      <c r="CQ165" s="36"/>
      <c r="CR165" s="36"/>
      <c r="CS165" s="36"/>
      <c r="CT165" s="36"/>
      <c r="CU165" s="36"/>
      <c r="CV165" s="36"/>
      <c r="CW165" s="36"/>
      <c r="CX165" s="36"/>
      <c r="CY165" s="36"/>
      <c r="CZ165" s="36"/>
      <c r="DA165" s="36"/>
      <c r="DB165" s="36"/>
      <c r="DC165" s="36"/>
      <c r="DD165" s="36"/>
      <c r="DE165" s="36"/>
      <c r="DF165" s="36"/>
      <c r="DG165" s="36"/>
      <c r="DH165" s="36"/>
      <c r="DI165" s="36"/>
      <c r="DJ165" s="36"/>
      <c r="DK165" s="36"/>
      <c r="DL165" s="36"/>
      <c r="DM165" s="36"/>
      <c r="DN165" s="36"/>
      <c r="DO165" s="36"/>
      <c r="DP165" s="36"/>
      <c r="DQ165" s="36"/>
      <c r="DR165" s="36"/>
      <c r="DS165" s="36"/>
      <c r="DT165" s="36"/>
      <c r="DU165" s="36"/>
      <c r="DV165" s="36"/>
      <c r="DW165" s="36"/>
      <c r="DX165" s="36"/>
      <c r="DY165" s="36"/>
      <c r="DZ165" s="36"/>
      <c r="EA165" s="36"/>
      <c r="EB165" s="36"/>
      <c r="EC165" s="36"/>
      <c r="ED165" s="36"/>
      <c r="EE165" s="36"/>
      <c r="EF165" s="36"/>
      <c r="EG165" s="36"/>
      <c r="EH165" s="36"/>
      <c r="EI165" s="36"/>
      <c r="EJ165" s="36"/>
      <c r="EK165" s="36"/>
      <c r="EL165" s="36"/>
      <c r="EM165" s="36"/>
      <c r="EN165" s="36"/>
      <c r="EO165" s="36"/>
      <c r="EP165" s="36"/>
      <c r="EQ165" s="36"/>
      <c r="ER165" s="36"/>
    </row>
    <row r="166" spans="1:148" ht="49.5" customHeight="1">
      <c r="A166" s="36"/>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c r="AC166" s="36"/>
      <c r="AD166" s="36"/>
      <c r="AE166" s="36"/>
      <c r="AF166" s="36"/>
      <c r="AG166" s="36"/>
      <c r="AH166" s="36"/>
      <c r="AI166" s="36"/>
      <c r="AJ166" s="36"/>
      <c r="AK166" s="36"/>
      <c r="AL166" s="36"/>
      <c r="AM166" s="36"/>
      <c r="AN166" s="36"/>
      <c r="AO166" s="36"/>
      <c r="AP166" s="36"/>
      <c r="AQ166" s="36"/>
      <c r="AR166" s="36"/>
      <c r="AS166" s="36"/>
      <c r="AT166" s="36"/>
      <c r="AU166" s="36"/>
      <c r="AV166" s="36"/>
      <c r="AW166" s="36"/>
      <c r="AX166" s="36"/>
      <c r="AY166" s="36"/>
      <c r="AZ166" s="36"/>
      <c r="BA166" s="36"/>
      <c r="BB166" s="36"/>
      <c r="BC166" s="36"/>
      <c r="BD166" s="36"/>
      <c r="BE166" s="36"/>
      <c r="BF166" s="36"/>
      <c r="BG166" s="36"/>
      <c r="BH166" s="36"/>
      <c r="BI166" s="36"/>
      <c r="BJ166" s="36"/>
      <c r="BK166" s="36"/>
      <c r="BL166" s="36"/>
      <c r="BM166" s="36"/>
      <c r="BN166" s="36"/>
      <c r="BO166" s="36"/>
      <c r="BP166" s="36"/>
      <c r="BQ166" s="36"/>
      <c r="BR166" s="36"/>
      <c r="BS166" s="36"/>
      <c r="BT166" s="36"/>
      <c r="BU166" s="36"/>
      <c r="BV166" s="36"/>
      <c r="BW166" s="36"/>
      <c r="BX166" s="36"/>
      <c r="BY166" s="36"/>
      <c r="BZ166" s="36"/>
      <c r="CA166" s="36"/>
      <c r="CB166" s="36"/>
      <c r="CC166" s="36"/>
      <c r="CD166" s="36"/>
      <c r="CE166" s="36"/>
      <c r="CF166" s="36"/>
      <c r="CG166" s="36"/>
      <c r="CH166" s="36"/>
      <c r="CI166" s="36"/>
      <c r="CJ166" s="36"/>
      <c r="CK166" s="36"/>
      <c r="CL166" s="36"/>
      <c r="CM166" s="36"/>
      <c r="CN166" s="36"/>
      <c r="CO166" s="36"/>
      <c r="CP166" s="36"/>
      <c r="CQ166" s="36"/>
      <c r="CR166" s="36"/>
      <c r="CS166" s="36"/>
      <c r="CT166" s="36"/>
      <c r="CU166" s="36"/>
      <c r="CV166" s="36"/>
      <c r="CW166" s="36"/>
      <c r="CX166" s="36"/>
      <c r="CY166" s="36"/>
      <c r="CZ166" s="36"/>
      <c r="DA166" s="36"/>
      <c r="DB166" s="36"/>
      <c r="DC166" s="36"/>
      <c r="DD166" s="36"/>
      <c r="DE166" s="36"/>
      <c r="DF166" s="36"/>
      <c r="DG166" s="36"/>
      <c r="DH166" s="36"/>
      <c r="DI166" s="36"/>
      <c r="DJ166" s="36"/>
      <c r="DK166" s="36"/>
      <c r="DL166" s="36"/>
      <c r="DM166" s="36"/>
      <c r="DN166" s="36"/>
      <c r="DO166" s="36"/>
      <c r="DP166" s="36"/>
      <c r="DQ166" s="36"/>
      <c r="DR166" s="36"/>
      <c r="DS166" s="36"/>
      <c r="DT166" s="36"/>
      <c r="DU166" s="36"/>
      <c r="DV166" s="36"/>
      <c r="DW166" s="36"/>
      <c r="DX166" s="36"/>
      <c r="DY166" s="36"/>
      <c r="DZ166" s="36"/>
      <c r="EA166" s="36"/>
      <c r="EB166" s="36"/>
      <c r="EC166" s="36"/>
      <c r="ED166" s="36"/>
      <c r="EE166" s="36"/>
      <c r="EF166" s="36"/>
      <c r="EG166" s="36"/>
      <c r="EH166" s="36"/>
      <c r="EI166" s="36"/>
      <c r="EJ166" s="36"/>
      <c r="EK166" s="36"/>
      <c r="EL166" s="36"/>
      <c r="EM166" s="36"/>
      <c r="EN166" s="36"/>
      <c r="EO166" s="36"/>
      <c r="EP166" s="36"/>
      <c r="EQ166" s="36"/>
      <c r="ER166" s="36"/>
    </row>
    <row r="167" spans="1:148" ht="49.5" customHeight="1">
      <c r="A167" s="36"/>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c r="AC167" s="36"/>
      <c r="AD167" s="36"/>
      <c r="AE167" s="36"/>
      <c r="AF167" s="36"/>
      <c r="AG167" s="36"/>
      <c r="AH167" s="36"/>
      <c r="AI167" s="36"/>
      <c r="AJ167" s="36"/>
      <c r="AK167" s="36"/>
      <c r="AL167" s="36"/>
      <c r="AM167" s="36"/>
      <c r="AN167" s="36"/>
      <c r="AO167" s="36"/>
      <c r="AP167" s="36"/>
      <c r="AQ167" s="36"/>
      <c r="AR167" s="36"/>
      <c r="AS167" s="36"/>
      <c r="AT167" s="36"/>
      <c r="AU167" s="36"/>
      <c r="AV167" s="36"/>
      <c r="AW167" s="36"/>
      <c r="AX167" s="36"/>
      <c r="AY167" s="36"/>
      <c r="AZ167" s="36"/>
      <c r="BA167" s="36"/>
      <c r="BB167" s="36"/>
      <c r="BC167" s="36"/>
      <c r="BD167" s="36"/>
      <c r="BE167" s="36"/>
      <c r="BF167" s="36"/>
      <c r="BG167" s="36"/>
      <c r="BH167" s="36"/>
      <c r="BI167" s="36"/>
      <c r="BJ167" s="36"/>
      <c r="BK167" s="36"/>
      <c r="BL167" s="36"/>
      <c r="BM167" s="36"/>
      <c r="BN167" s="36"/>
      <c r="BO167" s="36"/>
      <c r="BP167" s="36"/>
      <c r="BQ167" s="36"/>
      <c r="BR167" s="36"/>
      <c r="BS167" s="36"/>
      <c r="BT167" s="36"/>
      <c r="BU167" s="36"/>
      <c r="BV167" s="36"/>
      <c r="BW167" s="36"/>
      <c r="BX167" s="36"/>
      <c r="BY167" s="36"/>
      <c r="BZ167" s="36"/>
      <c r="CA167" s="36"/>
      <c r="CB167" s="36"/>
      <c r="CC167" s="36"/>
      <c r="CD167" s="36"/>
      <c r="CE167" s="36"/>
      <c r="CF167" s="36"/>
      <c r="CG167" s="36"/>
      <c r="CH167" s="36"/>
      <c r="CI167" s="36"/>
      <c r="CJ167" s="36"/>
      <c r="CK167" s="36"/>
      <c r="CL167" s="36"/>
      <c r="CM167" s="36"/>
      <c r="CN167" s="36"/>
      <c r="CO167" s="36"/>
      <c r="CP167" s="36"/>
      <c r="CQ167" s="36"/>
      <c r="CR167" s="36"/>
      <c r="CS167" s="36"/>
      <c r="CT167" s="36"/>
      <c r="CU167" s="36"/>
      <c r="CV167" s="36"/>
      <c r="CW167" s="36"/>
      <c r="CX167" s="36"/>
      <c r="CY167" s="36"/>
      <c r="CZ167" s="36"/>
      <c r="DA167" s="36"/>
      <c r="DB167" s="36"/>
      <c r="DC167" s="36"/>
      <c r="DD167" s="36"/>
      <c r="DE167" s="36"/>
      <c r="DF167" s="36"/>
      <c r="DG167" s="36"/>
      <c r="DH167" s="36"/>
      <c r="DI167" s="36"/>
      <c r="DJ167" s="36"/>
      <c r="DK167" s="36"/>
      <c r="DL167" s="36"/>
      <c r="DM167" s="36"/>
      <c r="DN167" s="36"/>
      <c r="DO167" s="36"/>
      <c r="DP167" s="36"/>
      <c r="DQ167" s="36"/>
      <c r="DR167" s="36"/>
      <c r="DS167" s="36"/>
      <c r="DT167" s="36"/>
      <c r="DU167" s="36"/>
      <c r="DV167" s="36"/>
      <c r="DW167" s="36"/>
      <c r="DX167" s="36"/>
      <c r="DY167" s="36"/>
      <c r="DZ167" s="36"/>
      <c r="EA167" s="36"/>
      <c r="EB167" s="36"/>
      <c r="EC167" s="36"/>
      <c r="ED167" s="36"/>
      <c r="EE167" s="36"/>
      <c r="EF167" s="36"/>
      <c r="EG167" s="36"/>
      <c r="EH167" s="36"/>
      <c r="EI167" s="36"/>
      <c r="EJ167" s="36"/>
      <c r="EK167" s="36"/>
      <c r="EL167" s="36"/>
      <c r="EM167" s="36"/>
      <c r="EN167" s="36"/>
      <c r="EO167" s="36"/>
      <c r="EP167" s="36"/>
      <c r="EQ167" s="36"/>
      <c r="ER167" s="36"/>
    </row>
    <row r="168" spans="1:148" ht="49.5" customHeight="1">
      <c r="A168" s="36"/>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c r="AC168" s="36"/>
      <c r="AD168" s="36"/>
      <c r="AE168" s="36"/>
      <c r="AF168" s="36"/>
      <c r="AG168" s="36"/>
      <c r="AH168" s="36"/>
      <c r="AI168" s="36"/>
      <c r="AJ168" s="36"/>
      <c r="AK168" s="36"/>
      <c r="AL168" s="36"/>
      <c r="AM168" s="36"/>
      <c r="AN168" s="36"/>
      <c r="AO168" s="36"/>
      <c r="AP168" s="36"/>
      <c r="AQ168" s="36"/>
      <c r="AR168" s="36"/>
      <c r="AS168" s="36"/>
      <c r="AT168" s="36"/>
      <c r="AU168" s="36"/>
      <c r="AV168" s="36"/>
      <c r="AW168" s="36"/>
      <c r="AX168" s="36"/>
      <c r="AY168" s="36"/>
      <c r="AZ168" s="36"/>
      <c r="BA168" s="36"/>
      <c r="BB168" s="36"/>
      <c r="BC168" s="36"/>
      <c r="BD168" s="36"/>
      <c r="BE168" s="36"/>
      <c r="BF168" s="36"/>
      <c r="BG168" s="36"/>
      <c r="BH168" s="36"/>
      <c r="BI168" s="36"/>
      <c r="BJ168" s="36"/>
      <c r="BK168" s="36"/>
      <c r="BL168" s="36"/>
      <c r="BM168" s="36"/>
      <c r="BN168" s="36"/>
      <c r="BO168" s="36"/>
      <c r="BP168" s="36"/>
      <c r="BQ168" s="36"/>
      <c r="BR168" s="36"/>
      <c r="BS168" s="36"/>
      <c r="BT168" s="36"/>
      <c r="BU168" s="36"/>
      <c r="BV168" s="36"/>
      <c r="BW168" s="36"/>
      <c r="BX168" s="36"/>
      <c r="BY168" s="36"/>
      <c r="BZ168" s="36"/>
      <c r="CA168" s="36"/>
      <c r="CB168" s="36"/>
      <c r="CC168" s="36"/>
      <c r="CD168" s="36"/>
      <c r="CE168" s="36"/>
      <c r="CF168" s="36"/>
      <c r="CG168" s="36"/>
      <c r="CH168" s="36"/>
      <c r="CI168" s="36"/>
      <c r="CJ168" s="36"/>
      <c r="CK168" s="36"/>
      <c r="CL168" s="36"/>
      <c r="CM168" s="36"/>
      <c r="CN168" s="36"/>
      <c r="CO168" s="36"/>
      <c r="CP168" s="36"/>
      <c r="CQ168" s="36"/>
      <c r="CR168" s="36"/>
      <c r="CS168" s="36"/>
      <c r="CT168" s="36"/>
      <c r="CU168" s="36"/>
      <c r="CV168" s="36"/>
      <c r="CW168" s="36"/>
      <c r="CX168" s="36"/>
      <c r="CY168" s="36"/>
      <c r="CZ168" s="36"/>
      <c r="DA168" s="36"/>
      <c r="DB168" s="36"/>
      <c r="DC168" s="36"/>
      <c r="DD168" s="36"/>
      <c r="DE168" s="36"/>
      <c r="DF168" s="36"/>
      <c r="DG168" s="36"/>
      <c r="DH168" s="36"/>
      <c r="DI168" s="36"/>
      <c r="DJ168" s="36"/>
      <c r="DK168" s="36"/>
      <c r="DL168" s="36"/>
      <c r="DM168" s="36"/>
      <c r="DN168" s="36"/>
      <c r="DO168" s="36"/>
      <c r="DP168" s="36"/>
      <c r="DQ168" s="36"/>
      <c r="DR168" s="36"/>
      <c r="DS168" s="36"/>
      <c r="DT168" s="36"/>
      <c r="DU168" s="36"/>
      <c r="DV168" s="36"/>
      <c r="DW168" s="36"/>
      <c r="DX168" s="36"/>
      <c r="DY168" s="36"/>
      <c r="DZ168" s="36"/>
      <c r="EA168" s="36"/>
      <c r="EB168" s="36"/>
      <c r="EC168" s="36"/>
      <c r="ED168" s="36"/>
      <c r="EE168" s="36"/>
      <c r="EF168" s="36"/>
      <c r="EG168" s="36"/>
      <c r="EH168" s="36"/>
      <c r="EI168" s="36"/>
      <c r="EJ168" s="36"/>
      <c r="EK168" s="36"/>
      <c r="EL168" s="36"/>
      <c r="EM168" s="36"/>
      <c r="EN168" s="36"/>
      <c r="EO168" s="36"/>
      <c r="EP168" s="36"/>
      <c r="EQ168" s="36"/>
      <c r="ER168" s="36"/>
    </row>
    <row r="169" spans="1:148" ht="49.5" customHeight="1">
      <c r="A169" s="36"/>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c r="AC169" s="36"/>
      <c r="AD169" s="36"/>
      <c r="AE169" s="36"/>
      <c r="AF169" s="36"/>
      <c r="AG169" s="36"/>
      <c r="AH169" s="36"/>
      <c r="AI169" s="36"/>
      <c r="AJ169" s="36"/>
      <c r="AK169" s="36"/>
      <c r="AL169" s="36"/>
      <c r="AM169" s="36"/>
      <c r="AN169" s="36"/>
      <c r="AO169" s="36"/>
      <c r="AP169" s="36"/>
      <c r="AQ169" s="36"/>
      <c r="AR169" s="36"/>
      <c r="AS169" s="36"/>
      <c r="AT169" s="36"/>
      <c r="AU169" s="36"/>
      <c r="AV169" s="36"/>
      <c r="AW169" s="36"/>
      <c r="AX169" s="36"/>
      <c r="AY169" s="36"/>
      <c r="AZ169" s="36"/>
      <c r="BA169" s="36"/>
      <c r="BB169" s="36"/>
      <c r="BC169" s="36"/>
      <c r="BD169" s="36"/>
      <c r="BE169" s="36"/>
      <c r="BF169" s="36"/>
      <c r="BG169" s="36"/>
      <c r="BH169" s="36"/>
      <c r="BI169" s="36"/>
      <c r="BJ169" s="36"/>
      <c r="BK169" s="36"/>
      <c r="BL169" s="36"/>
      <c r="BM169" s="36"/>
      <c r="BN169" s="36"/>
      <c r="BO169" s="36"/>
      <c r="BP169" s="36"/>
      <c r="BQ169" s="36"/>
      <c r="BR169" s="36"/>
      <c r="BS169" s="36"/>
      <c r="BT169" s="36"/>
      <c r="BU169" s="36"/>
      <c r="BV169" s="36"/>
      <c r="BW169" s="36"/>
      <c r="BX169" s="36"/>
      <c r="BY169" s="36"/>
      <c r="BZ169" s="36"/>
      <c r="CA169" s="36"/>
      <c r="CB169" s="36"/>
      <c r="CC169" s="36"/>
      <c r="CD169" s="36"/>
      <c r="CE169" s="36"/>
      <c r="CF169" s="36"/>
      <c r="CG169" s="36"/>
      <c r="CH169" s="36"/>
      <c r="CI169" s="36"/>
      <c r="CJ169" s="36"/>
      <c r="CK169" s="36"/>
      <c r="CL169" s="36"/>
      <c r="CM169" s="36"/>
      <c r="CN169" s="36"/>
      <c r="CO169" s="36"/>
      <c r="CP169" s="36"/>
      <c r="CQ169" s="36"/>
      <c r="CR169" s="36"/>
      <c r="CS169" s="36"/>
      <c r="CT169" s="36"/>
      <c r="CU169" s="36"/>
      <c r="CV169" s="36"/>
      <c r="CW169" s="36"/>
      <c r="CX169" s="36"/>
      <c r="CY169" s="36"/>
      <c r="CZ169" s="36"/>
      <c r="DA169" s="36"/>
      <c r="DB169" s="36"/>
      <c r="DC169" s="36"/>
      <c r="DD169" s="36"/>
      <c r="DE169" s="36"/>
      <c r="DF169" s="36"/>
      <c r="DG169" s="36"/>
      <c r="DH169" s="36"/>
      <c r="DI169" s="36"/>
      <c r="DJ169" s="36"/>
      <c r="DK169" s="36"/>
      <c r="DL169" s="36"/>
      <c r="DM169" s="36"/>
      <c r="DN169" s="36"/>
      <c r="DO169" s="36"/>
      <c r="DP169" s="36"/>
      <c r="DQ169" s="36"/>
      <c r="DR169" s="36"/>
      <c r="DS169" s="36"/>
      <c r="DT169" s="36"/>
      <c r="DU169" s="36"/>
      <c r="DV169" s="36"/>
      <c r="DW169" s="36"/>
      <c r="DX169" s="36"/>
      <c r="DY169" s="36"/>
      <c r="DZ169" s="36"/>
      <c r="EA169" s="36"/>
      <c r="EB169" s="36"/>
      <c r="EC169" s="36"/>
      <c r="ED169" s="36"/>
      <c r="EE169" s="36"/>
      <c r="EF169" s="36"/>
      <c r="EG169" s="36"/>
      <c r="EH169" s="36"/>
      <c r="EI169" s="36"/>
      <c r="EJ169" s="36"/>
      <c r="EK169" s="36"/>
      <c r="EL169" s="36"/>
      <c r="EM169" s="36"/>
      <c r="EN169" s="36"/>
      <c r="EO169" s="36"/>
      <c r="EP169" s="36"/>
      <c r="EQ169" s="36"/>
      <c r="ER169" s="36"/>
    </row>
    <row r="170" spans="1:148" ht="49.5" customHeight="1">
      <c r="A170" s="36"/>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c r="AC170" s="36"/>
      <c r="AD170" s="36"/>
      <c r="AE170" s="36"/>
      <c r="AF170" s="36"/>
      <c r="AG170" s="36"/>
      <c r="AH170" s="36"/>
      <c r="AI170" s="36"/>
      <c r="AJ170" s="36"/>
      <c r="AK170" s="36"/>
      <c r="AL170" s="36"/>
      <c r="AM170" s="36"/>
      <c r="AN170" s="36"/>
      <c r="AO170" s="36"/>
      <c r="AP170" s="36"/>
      <c r="AQ170" s="36"/>
      <c r="AR170" s="36"/>
      <c r="AS170" s="36"/>
      <c r="AT170" s="36"/>
      <c r="AU170" s="36"/>
      <c r="AV170" s="36"/>
      <c r="AW170" s="36"/>
      <c r="AX170" s="36"/>
      <c r="AY170" s="36"/>
      <c r="AZ170" s="36"/>
      <c r="BA170" s="36"/>
      <c r="BB170" s="36"/>
      <c r="BC170" s="36"/>
      <c r="BD170" s="36"/>
      <c r="BE170" s="36"/>
      <c r="BF170" s="36"/>
      <c r="BG170" s="36"/>
      <c r="BH170" s="36"/>
      <c r="BI170" s="36"/>
      <c r="BJ170" s="36"/>
      <c r="BK170" s="36"/>
      <c r="BL170" s="36"/>
      <c r="BM170" s="36"/>
      <c r="BN170" s="36"/>
      <c r="BO170" s="36"/>
      <c r="BP170" s="36"/>
      <c r="BQ170" s="36"/>
      <c r="BR170" s="36"/>
      <c r="BS170" s="36"/>
      <c r="BT170" s="36"/>
      <c r="BU170" s="36"/>
      <c r="BV170" s="36"/>
      <c r="BW170" s="36"/>
      <c r="BX170" s="36"/>
      <c r="BY170" s="36"/>
      <c r="BZ170" s="36"/>
      <c r="CA170" s="36"/>
      <c r="CB170" s="36"/>
      <c r="CC170" s="36"/>
      <c r="CD170" s="36"/>
      <c r="CE170" s="36"/>
      <c r="CF170" s="36"/>
      <c r="CG170" s="36"/>
      <c r="CH170" s="36"/>
      <c r="CI170" s="36"/>
      <c r="CJ170" s="36"/>
      <c r="CK170" s="36"/>
      <c r="CL170" s="36"/>
      <c r="CM170" s="36"/>
      <c r="CN170" s="36"/>
      <c r="CO170" s="36"/>
      <c r="CP170" s="36"/>
      <c r="CQ170" s="36"/>
      <c r="CR170" s="36"/>
      <c r="CS170" s="36"/>
      <c r="CT170" s="36"/>
      <c r="CU170" s="36"/>
      <c r="CV170" s="36"/>
      <c r="CW170" s="36"/>
      <c r="CX170" s="36"/>
      <c r="CY170" s="36"/>
      <c r="CZ170" s="36"/>
      <c r="DA170" s="36"/>
      <c r="DB170" s="36"/>
      <c r="DC170" s="36"/>
      <c r="DD170" s="36"/>
      <c r="DE170" s="36"/>
      <c r="DF170" s="36"/>
      <c r="DG170" s="36"/>
      <c r="DH170" s="36"/>
      <c r="DI170" s="36"/>
      <c r="DJ170" s="36"/>
      <c r="DK170" s="36"/>
      <c r="DL170" s="36"/>
      <c r="DM170" s="36"/>
      <c r="DN170" s="36"/>
      <c r="DO170" s="36"/>
      <c r="DP170" s="36"/>
      <c r="DQ170" s="36"/>
      <c r="DR170" s="36"/>
      <c r="DS170" s="36"/>
      <c r="DT170" s="36"/>
      <c r="DU170" s="36"/>
      <c r="DV170" s="36"/>
      <c r="DW170" s="36"/>
      <c r="DX170" s="36"/>
      <c r="DY170" s="36"/>
      <c r="DZ170" s="36"/>
      <c r="EA170" s="36"/>
      <c r="EB170" s="36"/>
      <c r="EC170" s="36"/>
      <c r="ED170" s="36"/>
      <c r="EE170" s="36"/>
      <c r="EF170" s="36"/>
      <c r="EG170" s="36"/>
      <c r="EH170" s="36"/>
      <c r="EI170" s="36"/>
      <c r="EJ170" s="36"/>
      <c r="EK170" s="36"/>
      <c r="EL170" s="36"/>
      <c r="EM170" s="36"/>
      <c r="EN170" s="36"/>
      <c r="EO170" s="36"/>
      <c r="EP170" s="36"/>
      <c r="EQ170" s="36"/>
      <c r="ER170" s="36"/>
    </row>
    <row r="171" spans="1:148" ht="49.5" customHeight="1">
      <c r="A171" s="36"/>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c r="AC171" s="36"/>
      <c r="AD171" s="36"/>
      <c r="AE171" s="36"/>
      <c r="AF171" s="36"/>
      <c r="AG171" s="36"/>
      <c r="AH171" s="36"/>
      <c r="AI171" s="36"/>
      <c r="AJ171" s="36"/>
      <c r="AK171" s="36"/>
      <c r="AL171" s="36"/>
      <c r="AM171" s="36"/>
      <c r="AN171" s="36"/>
      <c r="AO171" s="36"/>
      <c r="AP171" s="36"/>
      <c r="AQ171" s="36"/>
      <c r="AR171" s="36"/>
      <c r="AS171" s="36"/>
      <c r="AT171" s="36"/>
      <c r="AU171" s="36"/>
      <c r="AV171" s="36"/>
      <c r="AW171" s="36"/>
      <c r="AX171" s="36"/>
      <c r="AY171" s="36"/>
      <c r="AZ171" s="36"/>
      <c r="BA171" s="36"/>
      <c r="BB171" s="36"/>
      <c r="BC171" s="36"/>
      <c r="BD171" s="36"/>
      <c r="BE171" s="36"/>
      <c r="BF171" s="36"/>
      <c r="BG171" s="36"/>
      <c r="BH171" s="36"/>
      <c r="BI171" s="36"/>
      <c r="BJ171" s="36"/>
      <c r="BK171" s="36"/>
      <c r="BL171" s="36"/>
      <c r="BM171" s="36"/>
      <c r="BN171" s="36"/>
      <c r="BO171" s="36"/>
      <c r="BP171" s="36"/>
      <c r="BQ171" s="36"/>
      <c r="BR171" s="36"/>
      <c r="BS171" s="36"/>
      <c r="BT171" s="36"/>
      <c r="BU171" s="36"/>
      <c r="BV171" s="36"/>
      <c r="BW171" s="36"/>
      <c r="BX171" s="36"/>
      <c r="BY171" s="36"/>
      <c r="BZ171" s="36"/>
      <c r="CA171" s="36"/>
      <c r="CB171" s="36"/>
      <c r="CC171" s="36"/>
      <c r="CD171" s="36"/>
      <c r="CE171" s="36"/>
      <c r="CF171" s="36"/>
      <c r="CG171" s="36"/>
      <c r="CH171" s="36"/>
      <c r="CI171" s="36"/>
      <c r="CJ171" s="36"/>
      <c r="CK171" s="36"/>
      <c r="CL171" s="36"/>
      <c r="CM171" s="36"/>
      <c r="CN171" s="36"/>
      <c r="CO171" s="36"/>
      <c r="CP171" s="36"/>
      <c r="CQ171" s="36"/>
      <c r="CR171" s="36"/>
      <c r="CS171" s="36"/>
      <c r="CT171" s="36"/>
      <c r="CU171" s="36"/>
      <c r="CV171" s="36"/>
      <c r="CW171" s="36"/>
      <c r="CX171" s="36"/>
      <c r="CY171" s="36"/>
      <c r="CZ171" s="36"/>
      <c r="DA171" s="36"/>
      <c r="DB171" s="36"/>
      <c r="DC171" s="36"/>
      <c r="DD171" s="36"/>
      <c r="DE171" s="36"/>
      <c r="DF171" s="36"/>
      <c r="DG171" s="36"/>
      <c r="DH171" s="36"/>
      <c r="DI171" s="36"/>
      <c r="DJ171" s="36"/>
      <c r="DK171" s="36"/>
      <c r="DL171" s="36"/>
      <c r="DM171" s="36"/>
      <c r="DN171" s="36"/>
      <c r="DO171" s="36"/>
      <c r="DP171" s="36"/>
      <c r="DQ171" s="36"/>
      <c r="DR171" s="36"/>
      <c r="DS171" s="36"/>
      <c r="DT171" s="36"/>
      <c r="DU171" s="36"/>
      <c r="DV171" s="36"/>
      <c r="DW171" s="36"/>
      <c r="DX171" s="36"/>
      <c r="DY171" s="36"/>
      <c r="DZ171" s="36"/>
      <c r="EA171" s="36"/>
      <c r="EB171" s="36"/>
      <c r="EC171" s="36"/>
      <c r="ED171" s="36"/>
      <c r="EE171" s="36"/>
      <c r="EF171" s="36"/>
      <c r="EG171" s="36"/>
      <c r="EH171" s="36"/>
      <c r="EI171" s="36"/>
      <c r="EJ171" s="36"/>
      <c r="EK171" s="36"/>
      <c r="EL171" s="36"/>
      <c r="EM171" s="36"/>
      <c r="EN171" s="36"/>
      <c r="EO171" s="36"/>
      <c r="EP171" s="36"/>
      <c r="EQ171" s="36"/>
      <c r="ER171" s="36"/>
    </row>
    <row r="172" spans="1:148" ht="49.5" customHeight="1">
      <c r="A172" s="36"/>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c r="AC172" s="36"/>
      <c r="AD172" s="36"/>
      <c r="AE172" s="36"/>
      <c r="AF172" s="36"/>
      <c r="AG172" s="36"/>
      <c r="AH172" s="36"/>
      <c r="AI172" s="36"/>
      <c r="AJ172" s="36"/>
      <c r="AK172" s="36"/>
      <c r="AL172" s="36"/>
      <c r="AM172" s="36"/>
      <c r="AN172" s="36"/>
      <c r="AO172" s="36"/>
      <c r="AP172" s="36"/>
      <c r="AQ172" s="36"/>
      <c r="AR172" s="36"/>
      <c r="AS172" s="36"/>
      <c r="AT172" s="36"/>
      <c r="AU172" s="36"/>
      <c r="AV172" s="36"/>
      <c r="AW172" s="36"/>
      <c r="AX172" s="36"/>
      <c r="AY172" s="36"/>
      <c r="AZ172" s="36"/>
      <c r="BA172" s="36"/>
      <c r="BB172" s="36"/>
      <c r="BC172" s="36"/>
      <c r="BD172" s="36"/>
      <c r="BE172" s="36"/>
      <c r="BF172" s="36"/>
      <c r="BG172" s="36"/>
      <c r="BH172" s="36"/>
      <c r="BI172" s="36"/>
      <c r="BJ172" s="36"/>
      <c r="BK172" s="36"/>
      <c r="BL172" s="36"/>
      <c r="BM172" s="36"/>
      <c r="BN172" s="36"/>
      <c r="BO172" s="36"/>
      <c r="BP172" s="36"/>
      <c r="BQ172" s="36"/>
      <c r="BR172" s="36"/>
      <c r="BS172" s="36"/>
      <c r="BT172" s="36"/>
      <c r="BU172" s="36"/>
      <c r="BV172" s="36"/>
      <c r="BW172" s="36"/>
      <c r="BX172" s="36"/>
      <c r="BY172" s="36"/>
      <c r="BZ172" s="36"/>
      <c r="CA172" s="36"/>
      <c r="CB172" s="36"/>
      <c r="CC172" s="36"/>
      <c r="CD172" s="36"/>
      <c r="CE172" s="36"/>
      <c r="CF172" s="36"/>
      <c r="CG172" s="36"/>
      <c r="CH172" s="36"/>
      <c r="CI172" s="36"/>
      <c r="CJ172" s="36"/>
      <c r="CK172" s="36"/>
      <c r="CL172" s="36"/>
      <c r="CM172" s="36"/>
      <c r="CN172" s="36"/>
      <c r="CO172" s="36"/>
      <c r="CP172" s="36"/>
      <c r="CQ172" s="36"/>
      <c r="CR172" s="36"/>
      <c r="CS172" s="36"/>
      <c r="CT172" s="36"/>
      <c r="CU172" s="36"/>
      <c r="CV172" s="36"/>
      <c r="CW172" s="36"/>
      <c r="CX172" s="36"/>
      <c r="CY172" s="36"/>
      <c r="CZ172" s="36"/>
      <c r="DA172" s="36"/>
      <c r="DB172" s="36"/>
      <c r="DC172" s="36"/>
      <c r="DD172" s="36"/>
      <c r="DE172" s="36"/>
      <c r="DF172" s="36"/>
      <c r="DG172" s="36"/>
      <c r="DH172" s="36"/>
      <c r="DI172" s="36"/>
      <c r="DJ172" s="36"/>
      <c r="DK172" s="36"/>
      <c r="DL172" s="36"/>
      <c r="DM172" s="36"/>
      <c r="DN172" s="36"/>
      <c r="DO172" s="36"/>
      <c r="DP172" s="36"/>
      <c r="DQ172" s="36"/>
      <c r="DR172" s="36"/>
      <c r="DS172" s="36"/>
      <c r="DT172" s="36"/>
      <c r="DU172" s="36"/>
      <c r="DV172" s="36"/>
      <c r="DW172" s="36"/>
      <c r="DX172" s="36"/>
      <c r="DY172" s="36"/>
      <c r="DZ172" s="36"/>
      <c r="EA172" s="36"/>
      <c r="EB172" s="36"/>
      <c r="EC172" s="36"/>
      <c r="ED172" s="36"/>
      <c r="EE172" s="36"/>
      <c r="EF172" s="36"/>
      <c r="EG172" s="36"/>
      <c r="EH172" s="36"/>
      <c r="EI172" s="36"/>
      <c r="EJ172" s="36"/>
      <c r="EK172" s="36"/>
      <c r="EL172" s="36"/>
      <c r="EM172" s="36"/>
      <c r="EN172" s="36"/>
      <c r="EO172" s="36"/>
      <c r="EP172" s="36"/>
      <c r="EQ172" s="36"/>
      <c r="ER172" s="36"/>
    </row>
    <row r="173" spans="1:148" ht="49.5" customHeight="1">
      <c r="A173" s="36"/>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c r="AC173" s="36"/>
      <c r="AD173" s="36"/>
      <c r="AE173" s="36"/>
      <c r="AF173" s="36"/>
      <c r="AG173" s="36"/>
      <c r="AH173" s="36"/>
      <c r="AI173" s="36"/>
      <c r="AJ173" s="36"/>
      <c r="AK173" s="36"/>
      <c r="AL173" s="36"/>
      <c r="AM173" s="36"/>
      <c r="AN173" s="36"/>
      <c r="AO173" s="36"/>
      <c r="AP173" s="36"/>
      <c r="AQ173" s="36"/>
      <c r="AR173" s="36"/>
      <c r="AS173" s="36"/>
      <c r="AT173" s="36"/>
      <c r="AU173" s="36"/>
      <c r="AV173" s="36"/>
      <c r="AW173" s="36"/>
      <c r="AX173" s="36"/>
      <c r="AY173" s="36"/>
      <c r="AZ173" s="36"/>
      <c r="BA173" s="36"/>
      <c r="BB173" s="36"/>
      <c r="BC173" s="36"/>
      <c r="BD173" s="36"/>
      <c r="BE173" s="36"/>
      <c r="BF173" s="36"/>
      <c r="BG173" s="36"/>
      <c r="BH173" s="36"/>
      <c r="BI173" s="36"/>
      <c r="BJ173" s="36"/>
      <c r="BK173" s="36"/>
      <c r="BL173" s="36"/>
      <c r="BM173" s="36"/>
      <c r="BN173" s="36"/>
      <c r="BO173" s="36"/>
      <c r="BP173" s="36"/>
      <c r="BQ173" s="36"/>
      <c r="BR173" s="36"/>
      <c r="BS173" s="36"/>
      <c r="BT173" s="36"/>
      <c r="BU173" s="36"/>
      <c r="BV173" s="36"/>
      <c r="BW173" s="36"/>
      <c r="BX173" s="36"/>
      <c r="BY173" s="36"/>
      <c r="BZ173" s="36"/>
      <c r="CA173" s="36"/>
      <c r="CB173" s="36"/>
      <c r="CC173" s="36"/>
      <c r="CD173" s="36"/>
      <c r="CE173" s="36"/>
      <c r="CF173" s="36"/>
      <c r="CG173" s="36"/>
      <c r="CH173" s="36"/>
      <c r="CI173" s="36"/>
      <c r="CJ173" s="36"/>
      <c r="CK173" s="36"/>
      <c r="CL173" s="36"/>
      <c r="CM173" s="36"/>
      <c r="CN173" s="36"/>
      <c r="CO173" s="36"/>
      <c r="CP173" s="36"/>
      <c r="CQ173" s="36"/>
      <c r="CR173" s="36"/>
      <c r="CS173" s="36"/>
      <c r="CT173" s="36"/>
      <c r="CU173" s="36"/>
      <c r="CV173" s="36"/>
      <c r="CW173" s="36"/>
      <c r="CX173" s="36"/>
      <c r="CY173" s="36"/>
      <c r="CZ173" s="36"/>
      <c r="DA173" s="36"/>
      <c r="DB173" s="36"/>
      <c r="DC173" s="36"/>
      <c r="DD173" s="36"/>
      <c r="DE173" s="36"/>
      <c r="DF173" s="36"/>
      <c r="DG173" s="36"/>
      <c r="DH173" s="36"/>
      <c r="DI173" s="36"/>
      <c r="DJ173" s="36"/>
      <c r="DK173" s="36"/>
      <c r="DL173" s="36"/>
      <c r="DM173" s="36"/>
      <c r="DN173" s="36"/>
      <c r="DO173" s="36"/>
      <c r="DP173" s="36"/>
      <c r="DQ173" s="36"/>
      <c r="DR173" s="36"/>
      <c r="DS173" s="36"/>
      <c r="DT173" s="36"/>
      <c r="DU173" s="36"/>
      <c r="DV173" s="36"/>
      <c r="DW173" s="36"/>
      <c r="DX173" s="36"/>
      <c r="DY173" s="36"/>
      <c r="DZ173" s="36"/>
      <c r="EA173" s="36"/>
      <c r="EB173" s="36"/>
      <c r="EC173" s="36"/>
      <c r="ED173" s="36"/>
      <c r="EE173" s="36"/>
      <c r="EF173" s="36"/>
      <c r="EG173" s="36"/>
      <c r="EH173" s="36"/>
      <c r="EI173" s="36"/>
      <c r="EJ173" s="36"/>
      <c r="EK173" s="36"/>
      <c r="EL173" s="36"/>
      <c r="EM173" s="36"/>
      <c r="EN173" s="36"/>
      <c r="EO173" s="36"/>
      <c r="EP173" s="36"/>
      <c r="EQ173" s="36"/>
      <c r="ER173" s="36"/>
    </row>
    <row r="174" spans="1:148" ht="49.5" customHeight="1">
      <c r="A174" s="36"/>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c r="AC174" s="36"/>
      <c r="AD174" s="36"/>
      <c r="AE174" s="36"/>
      <c r="AF174" s="36"/>
      <c r="AG174" s="36"/>
      <c r="AH174" s="36"/>
      <c r="AI174" s="36"/>
      <c r="AJ174" s="36"/>
      <c r="AK174" s="36"/>
      <c r="AL174" s="36"/>
      <c r="AM174" s="36"/>
      <c r="AN174" s="36"/>
      <c r="AO174" s="36"/>
      <c r="AP174" s="36"/>
      <c r="AQ174" s="36"/>
      <c r="AR174" s="36"/>
      <c r="AS174" s="36"/>
      <c r="AT174" s="36"/>
      <c r="AU174" s="36"/>
      <c r="AV174" s="36"/>
      <c r="AW174" s="36"/>
      <c r="AX174" s="36"/>
      <c r="AY174" s="36"/>
      <c r="AZ174" s="36"/>
      <c r="BA174" s="36"/>
      <c r="BB174" s="36"/>
      <c r="BC174" s="36"/>
      <c r="BD174" s="36"/>
      <c r="BE174" s="36"/>
      <c r="BF174" s="36"/>
      <c r="BG174" s="36"/>
      <c r="BH174" s="36"/>
      <c r="BI174" s="36"/>
      <c r="BJ174" s="36"/>
      <c r="BK174" s="36"/>
      <c r="BL174" s="36"/>
      <c r="BM174" s="36"/>
      <c r="BN174" s="36"/>
      <c r="BO174" s="36"/>
      <c r="BP174" s="36"/>
      <c r="BQ174" s="36"/>
      <c r="BR174" s="36"/>
      <c r="BS174" s="36"/>
      <c r="BT174" s="36"/>
      <c r="BU174" s="36"/>
      <c r="BV174" s="36"/>
      <c r="BW174" s="36"/>
      <c r="BX174" s="36"/>
      <c r="BY174" s="36"/>
      <c r="BZ174" s="36"/>
      <c r="CA174" s="36"/>
      <c r="CB174" s="36"/>
      <c r="CC174" s="36"/>
      <c r="CD174" s="36"/>
      <c r="CE174" s="36"/>
      <c r="CF174" s="36"/>
      <c r="CG174" s="36"/>
      <c r="CH174" s="36"/>
      <c r="CI174" s="36"/>
      <c r="CJ174" s="36"/>
      <c r="CK174" s="36"/>
      <c r="CL174" s="36"/>
      <c r="CM174" s="36"/>
      <c r="CN174" s="36"/>
      <c r="CO174" s="36"/>
      <c r="CP174" s="36"/>
      <c r="CQ174" s="36"/>
      <c r="CR174" s="36"/>
      <c r="CS174" s="36"/>
      <c r="CT174" s="36"/>
      <c r="CU174" s="36"/>
      <c r="CV174" s="36"/>
      <c r="CW174" s="36"/>
      <c r="CX174" s="36"/>
      <c r="CY174" s="36"/>
      <c r="CZ174" s="36"/>
      <c r="DA174" s="36"/>
      <c r="DB174" s="36"/>
      <c r="DC174" s="36"/>
      <c r="DD174" s="36"/>
      <c r="DE174" s="36"/>
      <c r="DF174" s="36"/>
      <c r="DG174" s="36"/>
      <c r="DH174" s="36"/>
      <c r="DI174" s="36"/>
      <c r="DJ174" s="36"/>
      <c r="DK174" s="36"/>
      <c r="DL174" s="36"/>
      <c r="DM174" s="36"/>
      <c r="DN174" s="36"/>
      <c r="DO174" s="36"/>
      <c r="DP174" s="36"/>
      <c r="DQ174" s="36"/>
      <c r="DR174" s="36"/>
      <c r="DS174" s="36"/>
      <c r="DT174" s="36"/>
      <c r="DU174" s="36"/>
      <c r="DV174" s="36"/>
      <c r="DW174" s="36"/>
      <c r="DX174" s="36"/>
      <c r="DY174" s="36"/>
      <c r="DZ174" s="36"/>
      <c r="EA174" s="36"/>
      <c r="EB174" s="36"/>
      <c r="EC174" s="36"/>
      <c r="ED174" s="36"/>
      <c r="EE174" s="36"/>
      <c r="EF174" s="36"/>
      <c r="EG174" s="36"/>
      <c r="EH174" s="36"/>
      <c r="EI174" s="36"/>
      <c r="EJ174" s="36"/>
      <c r="EK174" s="36"/>
      <c r="EL174" s="36"/>
      <c r="EM174" s="36"/>
      <c r="EN174" s="36"/>
      <c r="EO174" s="36"/>
      <c r="EP174" s="36"/>
      <c r="EQ174" s="36"/>
      <c r="ER174" s="36"/>
    </row>
    <row r="175" spans="1:148" ht="49.5" customHeight="1">
      <c r="A175" s="36"/>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c r="AC175" s="36"/>
      <c r="AD175" s="36"/>
      <c r="AE175" s="36"/>
      <c r="AF175" s="36"/>
      <c r="AG175" s="36"/>
      <c r="AH175" s="36"/>
      <c r="AI175" s="36"/>
      <c r="AJ175" s="36"/>
      <c r="AK175" s="36"/>
      <c r="AL175" s="36"/>
      <c r="AM175" s="36"/>
      <c r="AN175" s="36"/>
      <c r="AO175" s="36"/>
      <c r="AP175" s="36"/>
      <c r="AQ175" s="36"/>
      <c r="AR175" s="36"/>
      <c r="AS175" s="36"/>
      <c r="AT175" s="36"/>
      <c r="AU175" s="36"/>
      <c r="AV175" s="36"/>
      <c r="AW175" s="36"/>
      <c r="AX175" s="36"/>
      <c r="AY175" s="36"/>
      <c r="AZ175" s="36"/>
      <c r="BA175" s="36"/>
      <c r="BB175" s="36"/>
      <c r="BC175" s="36"/>
      <c r="BD175" s="36"/>
      <c r="BE175" s="36"/>
      <c r="BF175" s="36"/>
      <c r="BG175" s="36"/>
      <c r="BH175" s="36"/>
      <c r="BI175" s="36"/>
      <c r="BJ175" s="36"/>
      <c r="BK175" s="36"/>
      <c r="BL175" s="36"/>
      <c r="BM175" s="36"/>
      <c r="BN175" s="36"/>
      <c r="BO175" s="36"/>
      <c r="BP175" s="36"/>
      <c r="BQ175" s="36"/>
      <c r="BR175" s="36"/>
      <c r="BS175" s="36"/>
      <c r="BT175" s="36"/>
      <c r="BU175" s="36"/>
      <c r="BV175" s="36"/>
      <c r="BW175" s="36"/>
      <c r="BX175" s="36"/>
      <c r="BY175" s="36"/>
      <c r="BZ175" s="36"/>
      <c r="CA175" s="36"/>
      <c r="CB175" s="36"/>
      <c r="CC175" s="36"/>
      <c r="CD175" s="36"/>
      <c r="CE175" s="36"/>
      <c r="CF175" s="36"/>
      <c r="CG175" s="36"/>
      <c r="CH175" s="36"/>
      <c r="CI175" s="36"/>
      <c r="CJ175" s="36"/>
      <c r="CK175" s="36"/>
      <c r="CL175" s="36"/>
      <c r="CM175" s="36"/>
      <c r="CN175" s="36"/>
      <c r="CO175" s="36"/>
      <c r="CP175" s="36"/>
      <c r="CQ175" s="36"/>
      <c r="CR175" s="36"/>
      <c r="CS175" s="36"/>
      <c r="CT175" s="36"/>
      <c r="CU175" s="36"/>
      <c r="CV175" s="36"/>
      <c r="CW175" s="36"/>
      <c r="CX175" s="36"/>
      <c r="CY175" s="36"/>
      <c r="CZ175" s="36"/>
      <c r="DA175" s="36"/>
      <c r="DB175" s="36"/>
      <c r="DC175" s="36"/>
      <c r="DD175" s="36"/>
      <c r="DE175" s="36"/>
      <c r="DF175" s="36"/>
      <c r="DG175" s="36"/>
      <c r="DH175" s="36"/>
      <c r="DI175" s="36"/>
      <c r="DJ175" s="36"/>
      <c r="DK175" s="36"/>
      <c r="DL175" s="36"/>
      <c r="DM175" s="36"/>
      <c r="DN175" s="36"/>
      <c r="DO175" s="36"/>
      <c r="DP175" s="36"/>
      <c r="DQ175" s="36"/>
      <c r="DR175" s="36"/>
      <c r="DS175" s="36"/>
      <c r="DT175" s="36"/>
      <c r="DU175" s="36"/>
      <c r="DV175" s="36"/>
      <c r="DW175" s="36"/>
      <c r="DX175" s="36"/>
      <c r="DY175" s="36"/>
      <c r="DZ175" s="36"/>
      <c r="EA175" s="36"/>
      <c r="EB175" s="36"/>
      <c r="EC175" s="36"/>
      <c r="ED175" s="36"/>
      <c r="EE175" s="36"/>
      <c r="EF175" s="36"/>
      <c r="EG175" s="36"/>
      <c r="EH175" s="36"/>
      <c r="EI175" s="36"/>
      <c r="EJ175" s="36"/>
      <c r="EK175" s="36"/>
      <c r="EL175" s="36"/>
      <c r="EM175" s="36"/>
      <c r="EN175" s="36"/>
      <c r="EO175" s="36"/>
      <c r="EP175" s="36"/>
      <c r="EQ175" s="36"/>
      <c r="ER175" s="36"/>
    </row>
    <row r="176" spans="1:148" ht="49.5" customHeight="1">
      <c r="A176" s="36"/>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c r="AC176" s="36"/>
      <c r="AD176" s="36"/>
      <c r="AE176" s="36"/>
      <c r="AF176" s="36"/>
      <c r="AG176" s="36"/>
      <c r="AH176" s="36"/>
      <c r="AI176" s="36"/>
      <c r="AJ176" s="36"/>
      <c r="AK176" s="36"/>
      <c r="AL176" s="36"/>
      <c r="AM176" s="36"/>
      <c r="AN176" s="36"/>
      <c r="AO176" s="36"/>
      <c r="AP176" s="36"/>
      <c r="AQ176" s="36"/>
      <c r="AR176" s="36"/>
      <c r="AS176" s="36"/>
      <c r="AT176" s="36"/>
      <c r="AU176" s="36"/>
      <c r="AV176" s="36"/>
      <c r="AW176" s="36"/>
      <c r="AX176" s="36"/>
      <c r="AY176" s="36"/>
      <c r="AZ176" s="36"/>
      <c r="BA176" s="36"/>
      <c r="BB176" s="36"/>
      <c r="BC176" s="36"/>
      <c r="BD176" s="36"/>
      <c r="BE176" s="36"/>
      <c r="BF176" s="36"/>
      <c r="BG176" s="36"/>
      <c r="BH176" s="36"/>
      <c r="BI176" s="36"/>
      <c r="BJ176" s="36"/>
      <c r="BK176" s="36"/>
      <c r="BL176" s="36"/>
      <c r="BM176" s="36"/>
      <c r="BN176" s="36"/>
      <c r="BO176" s="36"/>
      <c r="BP176" s="36"/>
      <c r="BQ176" s="36"/>
      <c r="BR176" s="36"/>
      <c r="BS176" s="36"/>
      <c r="BT176" s="36"/>
      <c r="BU176" s="36"/>
      <c r="BV176" s="36"/>
      <c r="BW176" s="36"/>
      <c r="BX176" s="36"/>
      <c r="BY176" s="36"/>
      <c r="BZ176" s="36"/>
      <c r="CA176" s="36"/>
      <c r="CB176" s="36"/>
      <c r="CC176" s="36"/>
      <c r="CD176" s="36"/>
      <c r="CE176" s="36"/>
      <c r="CF176" s="36"/>
      <c r="CG176" s="36"/>
      <c r="CH176" s="36"/>
      <c r="CI176" s="36"/>
      <c r="CJ176" s="36"/>
      <c r="CK176" s="36"/>
      <c r="CL176" s="36"/>
      <c r="CM176" s="36"/>
      <c r="CN176" s="36"/>
      <c r="CO176" s="36"/>
      <c r="CP176" s="36"/>
      <c r="CQ176" s="36"/>
      <c r="CR176" s="36"/>
      <c r="CS176" s="36"/>
      <c r="CT176" s="36"/>
      <c r="CU176" s="36"/>
      <c r="CV176" s="36"/>
      <c r="CW176" s="36"/>
      <c r="CX176" s="36"/>
      <c r="CY176" s="36"/>
      <c r="CZ176" s="36"/>
      <c r="DA176" s="36"/>
      <c r="DB176" s="36"/>
      <c r="DC176" s="36"/>
      <c r="DD176" s="36"/>
      <c r="DE176" s="36"/>
      <c r="DF176" s="36"/>
      <c r="DG176" s="36"/>
      <c r="DH176" s="36"/>
      <c r="DI176" s="36"/>
      <c r="DJ176" s="36"/>
      <c r="DK176" s="36"/>
      <c r="DL176" s="36"/>
      <c r="DM176" s="36"/>
      <c r="DN176" s="36"/>
      <c r="DO176" s="36"/>
      <c r="DP176" s="36"/>
      <c r="DQ176" s="36"/>
      <c r="DR176" s="36"/>
      <c r="DS176" s="36"/>
      <c r="DT176" s="36"/>
      <c r="DU176" s="36"/>
      <c r="DV176" s="36"/>
      <c r="DW176" s="36"/>
      <c r="DX176" s="36"/>
      <c r="DY176" s="36"/>
      <c r="DZ176" s="36"/>
      <c r="EA176" s="36"/>
      <c r="EB176" s="36"/>
      <c r="EC176" s="36"/>
      <c r="ED176" s="36"/>
      <c r="EE176" s="36"/>
      <c r="EF176" s="36"/>
      <c r="EG176" s="36"/>
      <c r="EH176" s="36"/>
      <c r="EI176" s="36"/>
      <c r="EJ176" s="36"/>
      <c r="EK176" s="36"/>
      <c r="EL176" s="36"/>
      <c r="EM176" s="36"/>
      <c r="EN176" s="36"/>
      <c r="EO176" s="36"/>
      <c r="EP176" s="36"/>
      <c r="EQ176" s="36"/>
      <c r="ER176" s="36"/>
    </row>
    <row r="177" spans="1:148" ht="49.5" customHeight="1">
      <c r="A177" s="36"/>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c r="AC177" s="36"/>
      <c r="AD177" s="36"/>
      <c r="AE177" s="36"/>
      <c r="AF177" s="36"/>
      <c r="AG177" s="36"/>
      <c r="AH177" s="36"/>
      <c r="AI177" s="36"/>
      <c r="AJ177" s="36"/>
      <c r="AK177" s="36"/>
      <c r="AL177" s="36"/>
      <c r="AM177" s="36"/>
      <c r="AN177" s="36"/>
      <c r="AO177" s="36"/>
      <c r="AP177" s="36"/>
      <c r="AQ177" s="36"/>
      <c r="AR177" s="36"/>
      <c r="AS177" s="36"/>
      <c r="AT177" s="36"/>
      <c r="AU177" s="36"/>
      <c r="AV177" s="36"/>
      <c r="AW177" s="36"/>
      <c r="AX177" s="36"/>
      <c r="AY177" s="36"/>
      <c r="AZ177" s="36"/>
      <c r="BA177" s="36"/>
      <c r="BB177" s="36"/>
      <c r="BC177" s="36"/>
      <c r="BD177" s="36"/>
      <c r="BE177" s="36"/>
      <c r="BF177" s="36"/>
      <c r="BG177" s="36"/>
      <c r="BH177" s="36"/>
      <c r="BI177" s="36"/>
      <c r="BJ177" s="36"/>
      <c r="BK177" s="36"/>
      <c r="BL177" s="36"/>
      <c r="BM177" s="36"/>
      <c r="BN177" s="36"/>
      <c r="BO177" s="36"/>
      <c r="BP177" s="36"/>
      <c r="BQ177" s="36"/>
      <c r="BR177" s="36"/>
      <c r="BS177" s="36"/>
      <c r="BT177" s="36"/>
      <c r="BU177" s="36"/>
      <c r="BV177" s="36"/>
      <c r="BW177" s="36"/>
      <c r="BX177" s="36"/>
      <c r="BY177" s="36"/>
      <c r="BZ177" s="36"/>
      <c r="CA177" s="36"/>
      <c r="CB177" s="36"/>
      <c r="CC177" s="36"/>
      <c r="CD177" s="36"/>
      <c r="CE177" s="36"/>
      <c r="CF177" s="36"/>
      <c r="CG177" s="36"/>
      <c r="CH177" s="36"/>
      <c r="CI177" s="36"/>
      <c r="CJ177" s="36"/>
      <c r="CK177" s="36"/>
      <c r="CL177" s="36"/>
      <c r="CM177" s="36"/>
      <c r="CN177" s="36"/>
      <c r="CO177" s="36"/>
      <c r="CP177" s="36"/>
      <c r="CQ177" s="36"/>
      <c r="CR177" s="36"/>
      <c r="CS177" s="36"/>
      <c r="CT177" s="36"/>
      <c r="CU177" s="36"/>
      <c r="CV177" s="36"/>
      <c r="CW177" s="36"/>
      <c r="CX177" s="36"/>
      <c r="CY177" s="36"/>
      <c r="CZ177" s="36"/>
      <c r="DA177" s="36"/>
      <c r="DB177" s="36"/>
      <c r="DC177" s="36"/>
      <c r="DD177" s="36"/>
      <c r="DE177" s="36"/>
      <c r="DF177" s="36"/>
      <c r="DG177" s="36"/>
      <c r="DH177" s="36"/>
      <c r="DI177" s="36"/>
      <c r="DJ177" s="36"/>
      <c r="DK177" s="36"/>
      <c r="DL177" s="36"/>
      <c r="DM177" s="36"/>
      <c r="DN177" s="36"/>
      <c r="DO177" s="36"/>
      <c r="DP177" s="36"/>
      <c r="DQ177" s="36"/>
      <c r="DR177" s="36"/>
      <c r="DS177" s="36"/>
      <c r="DT177" s="36"/>
      <c r="DU177" s="36"/>
      <c r="DV177" s="36"/>
      <c r="DW177" s="36"/>
      <c r="DX177" s="36"/>
      <c r="DY177" s="36"/>
      <c r="DZ177" s="36"/>
      <c r="EA177" s="36"/>
      <c r="EB177" s="36"/>
      <c r="EC177" s="36"/>
      <c r="ED177" s="36"/>
      <c r="EE177" s="36"/>
      <c r="EF177" s="36"/>
      <c r="EG177" s="36"/>
      <c r="EH177" s="36"/>
      <c r="EI177" s="36"/>
      <c r="EJ177" s="36"/>
      <c r="EK177" s="36"/>
      <c r="EL177" s="36"/>
      <c r="EM177" s="36"/>
      <c r="EN177" s="36"/>
      <c r="EO177" s="36"/>
      <c r="EP177" s="36"/>
      <c r="EQ177" s="36"/>
      <c r="ER177" s="36"/>
    </row>
    <row r="178" spans="1:148" ht="49.5" customHeight="1">
      <c r="A178" s="36"/>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c r="AC178" s="36"/>
      <c r="AD178" s="36"/>
      <c r="AE178" s="36"/>
      <c r="AF178" s="36"/>
      <c r="AG178" s="36"/>
      <c r="AH178" s="36"/>
      <c r="AI178" s="36"/>
      <c r="AJ178" s="36"/>
      <c r="AK178" s="36"/>
      <c r="AL178" s="36"/>
      <c r="AM178" s="36"/>
      <c r="AN178" s="36"/>
      <c r="AO178" s="36"/>
      <c r="AP178" s="36"/>
      <c r="AQ178" s="36"/>
      <c r="AR178" s="36"/>
      <c r="AS178" s="36"/>
      <c r="AT178" s="36"/>
      <c r="AU178" s="36"/>
      <c r="AV178" s="36"/>
      <c r="AW178" s="36"/>
      <c r="AX178" s="36"/>
      <c r="AY178" s="36"/>
      <c r="AZ178" s="36"/>
      <c r="BA178" s="36"/>
      <c r="BB178" s="36"/>
      <c r="BC178" s="36"/>
      <c r="BD178" s="36"/>
      <c r="BE178" s="36"/>
      <c r="BF178" s="36"/>
      <c r="BG178" s="36"/>
      <c r="BH178" s="36"/>
      <c r="BI178" s="36"/>
      <c r="BJ178" s="36"/>
      <c r="BK178" s="36"/>
      <c r="BL178" s="36"/>
      <c r="BM178" s="36"/>
      <c r="BN178" s="36"/>
      <c r="BO178" s="36"/>
      <c r="BP178" s="36"/>
      <c r="BQ178" s="36"/>
      <c r="BR178" s="36"/>
      <c r="BS178" s="36"/>
      <c r="BT178" s="36"/>
      <c r="BU178" s="36"/>
      <c r="BV178" s="36"/>
      <c r="BW178" s="36"/>
      <c r="BX178" s="36"/>
      <c r="BY178" s="36"/>
      <c r="BZ178" s="36"/>
      <c r="CA178" s="36"/>
      <c r="CB178" s="36"/>
      <c r="CC178" s="36"/>
      <c r="CD178" s="36"/>
      <c r="CE178" s="36"/>
      <c r="CF178" s="36"/>
      <c r="CG178" s="36"/>
      <c r="CH178" s="36"/>
      <c r="CI178" s="36"/>
      <c r="CJ178" s="36"/>
      <c r="CK178" s="36"/>
      <c r="CL178" s="36"/>
      <c r="CM178" s="36"/>
      <c r="CN178" s="36"/>
      <c r="CO178" s="36"/>
      <c r="CP178" s="36"/>
      <c r="CQ178" s="36"/>
      <c r="CR178" s="36"/>
      <c r="CS178" s="36"/>
      <c r="CT178" s="36"/>
      <c r="CU178" s="36"/>
      <c r="CV178" s="36"/>
      <c r="CW178" s="36"/>
      <c r="CX178" s="36"/>
      <c r="CY178" s="36"/>
      <c r="CZ178" s="36"/>
      <c r="DA178" s="36"/>
      <c r="DB178" s="36"/>
      <c r="DC178" s="36"/>
      <c r="DD178" s="36"/>
      <c r="DE178" s="36"/>
      <c r="DF178" s="36"/>
      <c r="DG178" s="36"/>
      <c r="DH178" s="36"/>
      <c r="DI178" s="36"/>
      <c r="DJ178" s="36"/>
      <c r="DK178" s="36"/>
      <c r="DL178" s="36"/>
      <c r="DM178" s="36"/>
      <c r="DN178" s="36"/>
      <c r="DO178" s="36"/>
      <c r="DP178" s="36"/>
      <c r="DQ178" s="36"/>
      <c r="DR178" s="36"/>
      <c r="DS178" s="36"/>
      <c r="DT178" s="36"/>
      <c r="DU178" s="36"/>
      <c r="DV178" s="36"/>
      <c r="DW178" s="36"/>
      <c r="DX178" s="36"/>
      <c r="DY178" s="36"/>
      <c r="DZ178" s="36"/>
      <c r="EA178" s="36"/>
      <c r="EB178" s="36"/>
      <c r="EC178" s="36"/>
      <c r="ED178" s="36"/>
      <c r="EE178" s="36"/>
      <c r="EF178" s="36"/>
      <c r="EG178" s="36"/>
      <c r="EH178" s="36"/>
      <c r="EI178" s="36"/>
      <c r="EJ178" s="36"/>
      <c r="EK178" s="36"/>
      <c r="EL178" s="36"/>
      <c r="EM178" s="36"/>
      <c r="EN178" s="36"/>
      <c r="EO178" s="36"/>
      <c r="EP178" s="36"/>
      <c r="EQ178" s="36"/>
      <c r="ER178" s="36"/>
    </row>
    <row r="179" spans="1:148" ht="49.5" customHeight="1">
      <c r="A179" s="36"/>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c r="AC179" s="36"/>
      <c r="AD179" s="36"/>
      <c r="AE179" s="36"/>
      <c r="AF179" s="36"/>
      <c r="AG179" s="36"/>
      <c r="AH179" s="36"/>
      <c r="AI179" s="36"/>
      <c r="AJ179" s="36"/>
      <c r="AK179" s="36"/>
      <c r="AL179" s="36"/>
      <c r="AM179" s="36"/>
      <c r="AN179" s="36"/>
      <c r="AO179" s="36"/>
      <c r="AP179" s="36"/>
      <c r="AQ179" s="36"/>
      <c r="AR179" s="36"/>
      <c r="AS179" s="36"/>
      <c r="AT179" s="36"/>
      <c r="AU179" s="36"/>
      <c r="AV179" s="36"/>
      <c r="AW179" s="36"/>
      <c r="AX179" s="36"/>
      <c r="AY179" s="36"/>
      <c r="AZ179" s="36"/>
      <c r="BA179" s="36"/>
      <c r="BB179" s="36"/>
      <c r="BC179" s="36"/>
      <c r="BD179" s="36"/>
      <c r="BE179" s="36"/>
      <c r="BF179" s="36"/>
      <c r="BG179" s="36"/>
      <c r="BH179" s="36"/>
      <c r="BI179" s="36"/>
      <c r="BJ179" s="36"/>
      <c r="BK179" s="36"/>
      <c r="BL179" s="36"/>
      <c r="BM179" s="36"/>
      <c r="BN179" s="36"/>
      <c r="BO179" s="36"/>
      <c r="BP179" s="36"/>
      <c r="BQ179" s="36"/>
      <c r="BR179" s="36"/>
      <c r="BS179" s="36"/>
      <c r="BT179" s="36"/>
      <c r="BU179" s="36"/>
      <c r="BV179" s="36"/>
      <c r="BW179" s="36"/>
      <c r="BX179" s="36"/>
      <c r="BY179" s="36"/>
      <c r="BZ179" s="36"/>
      <c r="CA179" s="36"/>
      <c r="CB179" s="36"/>
      <c r="CC179" s="36"/>
      <c r="CD179" s="36"/>
      <c r="CE179" s="36"/>
      <c r="CF179" s="36"/>
      <c r="CG179" s="36"/>
      <c r="CH179" s="36"/>
      <c r="CI179" s="36"/>
      <c r="CJ179" s="36"/>
      <c r="CK179" s="36"/>
      <c r="CL179" s="36"/>
      <c r="CM179" s="36"/>
      <c r="CN179" s="36"/>
      <c r="CO179" s="36"/>
      <c r="CP179" s="36"/>
      <c r="CQ179" s="36"/>
      <c r="CR179" s="36"/>
      <c r="CS179" s="36"/>
      <c r="CT179" s="36"/>
      <c r="CU179" s="36"/>
      <c r="CV179" s="36"/>
      <c r="CW179" s="36"/>
      <c r="CX179" s="36"/>
      <c r="CY179" s="36"/>
      <c r="CZ179" s="36"/>
      <c r="DA179" s="36"/>
      <c r="DB179" s="36"/>
      <c r="DC179" s="36"/>
      <c r="DD179" s="36"/>
      <c r="DE179" s="36"/>
      <c r="DF179" s="36"/>
      <c r="DG179" s="36"/>
      <c r="DH179" s="36"/>
      <c r="DI179" s="36"/>
      <c r="DJ179" s="36"/>
      <c r="DK179" s="36"/>
      <c r="DL179" s="36"/>
      <c r="DM179" s="36"/>
      <c r="DN179" s="36"/>
      <c r="DO179" s="36"/>
      <c r="DP179" s="36"/>
      <c r="DQ179" s="36"/>
      <c r="DR179" s="36"/>
      <c r="DS179" s="36"/>
      <c r="DT179" s="36"/>
      <c r="DU179" s="36"/>
      <c r="DV179" s="36"/>
      <c r="DW179" s="36"/>
      <c r="DX179" s="36"/>
      <c r="DY179" s="36"/>
      <c r="DZ179" s="36"/>
      <c r="EA179" s="36"/>
      <c r="EB179" s="36"/>
      <c r="EC179" s="36"/>
      <c r="ED179" s="36"/>
      <c r="EE179" s="36"/>
      <c r="EF179" s="36"/>
      <c r="EG179" s="36"/>
      <c r="EH179" s="36"/>
      <c r="EI179" s="36"/>
      <c r="EJ179" s="36"/>
      <c r="EK179" s="36"/>
      <c r="EL179" s="36"/>
      <c r="EM179" s="36"/>
      <c r="EN179" s="36"/>
      <c r="EO179" s="36"/>
      <c r="EP179" s="36"/>
      <c r="EQ179" s="36"/>
      <c r="ER179" s="36"/>
    </row>
    <row r="180" spans="1:148" ht="49.5" customHeight="1">
      <c r="A180" s="36"/>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c r="AC180" s="36"/>
      <c r="AD180" s="36"/>
      <c r="AE180" s="36"/>
      <c r="AF180" s="36"/>
      <c r="AG180" s="36"/>
      <c r="AH180" s="36"/>
      <c r="AI180" s="36"/>
      <c r="AJ180" s="36"/>
      <c r="AK180" s="36"/>
      <c r="AL180" s="36"/>
      <c r="AM180" s="36"/>
      <c r="AN180" s="36"/>
      <c r="AO180" s="36"/>
      <c r="AP180" s="36"/>
      <c r="AQ180" s="36"/>
      <c r="AR180" s="36"/>
      <c r="AS180" s="36"/>
      <c r="AT180" s="36"/>
      <c r="AU180" s="36"/>
      <c r="AV180" s="36"/>
      <c r="AW180" s="36"/>
      <c r="AX180" s="36"/>
      <c r="AY180" s="36"/>
      <c r="AZ180" s="36"/>
      <c r="BA180" s="36"/>
      <c r="BB180" s="36"/>
      <c r="BC180" s="36"/>
      <c r="BD180" s="36"/>
      <c r="BE180" s="36"/>
      <c r="BF180" s="36"/>
      <c r="BG180" s="36"/>
      <c r="BH180" s="36"/>
      <c r="BI180" s="36"/>
      <c r="BJ180" s="36"/>
      <c r="BK180" s="36"/>
      <c r="BL180" s="36"/>
      <c r="BM180" s="36"/>
      <c r="BN180" s="36"/>
      <c r="BO180" s="36"/>
      <c r="BP180" s="36"/>
      <c r="BQ180" s="36"/>
      <c r="BR180" s="36"/>
      <c r="BS180" s="36"/>
      <c r="BT180" s="36"/>
      <c r="BU180" s="36"/>
      <c r="BV180" s="36"/>
      <c r="BW180" s="36"/>
      <c r="BX180" s="36"/>
      <c r="BY180" s="36"/>
      <c r="BZ180" s="36"/>
      <c r="CA180" s="36"/>
      <c r="CB180" s="36"/>
      <c r="CC180" s="36"/>
      <c r="CD180" s="36"/>
      <c r="CE180" s="36"/>
      <c r="CF180" s="36"/>
      <c r="CG180" s="36"/>
      <c r="CH180" s="36"/>
      <c r="CI180" s="36"/>
      <c r="CJ180" s="36"/>
      <c r="CK180" s="36"/>
      <c r="CL180" s="36"/>
      <c r="CM180" s="36"/>
      <c r="CN180" s="36"/>
      <c r="CO180" s="36"/>
      <c r="CP180" s="36"/>
      <c r="CQ180" s="36"/>
      <c r="CR180" s="36"/>
      <c r="CS180" s="36"/>
      <c r="CT180" s="36"/>
      <c r="CU180" s="36"/>
      <c r="CV180" s="36"/>
      <c r="CW180" s="36"/>
      <c r="CX180" s="36"/>
      <c r="CY180" s="36"/>
      <c r="CZ180" s="36"/>
      <c r="DA180" s="36"/>
      <c r="DB180" s="36"/>
      <c r="DC180" s="36"/>
      <c r="DD180" s="36"/>
      <c r="DE180" s="36"/>
      <c r="DF180" s="36"/>
      <c r="DG180" s="36"/>
      <c r="DH180" s="36"/>
      <c r="DI180" s="36"/>
      <c r="DJ180" s="36"/>
      <c r="DK180" s="36"/>
      <c r="DL180" s="36"/>
      <c r="DM180" s="36"/>
      <c r="DN180" s="36"/>
      <c r="DO180" s="36"/>
      <c r="DP180" s="36"/>
      <c r="DQ180" s="36"/>
      <c r="DR180" s="36"/>
      <c r="DS180" s="36"/>
      <c r="DT180" s="36"/>
      <c r="DU180" s="36"/>
      <c r="DV180" s="36"/>
      <c r="DW180" s="36"/>
      <c r="DX180" s="36"/>
      <c r="DY180" s="36"/>
      <c r="DZ180" s="36"/>
      <c r="EA180" s="36"/>
      <c r="EB180" s="36"/>
      <c r="EC180" s="36"/>
      <c r="ED180" s="36"/>
      <c r="EE180" s="36"/>
      <c r="EF180" s="36"/>
      <c r="EG180" s="36"/>
      <c r="EH180" s="36"/>
      <c r="EI180" s="36"/>
      <c r="EJ180" s="36"/>
      <c r="EK180" s="36"/>
      <c r="EL180" s="36"/>
      <c r="EM180" s="36"/>
      <c r="EN180" s="36"/>
      <c r="EO180" s="36"/>
      <c r="EP180" s="36"/>
      <c r="EQ180" s="36"/>
      <c r="ER180" s="36"/>
    </row>
    <row r="181" spans="1:148" ht="49.5" customHeight="1">
      <c r="A181" s="36"/>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c r="AC181" s="36"/>
      <c r="AD181" s="36"/>
      <c r="AE181" s="36"/>
      <c r="AF181" s="36"/>
      <c r="AG181" s="36"/>
      <c r="AH181" s="36"/>
      <c r="AI181" s="36"/>
      <c r="AJ181" s="36"/>
      <c r="AK181" s="36"/>
      <c r="AL181" s="36"/>
      <c r="AM181" s="36"/>
      <c r="AN181" s="36"/>
      <c r="AO181" s="36"/>
      <c r="AP181" s="36"/>
      <c r="AQ181" s="36"/>
      <c r="AR181" s="36"/>
      <c r="AS181" s="36"/>
      <c r="AT181" s="36"/>
      <c r="AU181" s="36"/>
      <c r="AV181" s="36"/>
      <c r="AW181" s="36"/>
      <c r="AX181" s="36"/>
      <c r="AY181" s="36"/>
      <c r="AZ181" s="36"/>
      <c r="BA181" s="36"/>
      <c r="BB181" s="36"/>
      <c r="BC181" s="36"/>
      <c r="BD181" s="36"/>
      <c r="BE181" s="36"/>
      <c r="BF181" s="36"/>
      <c r="BG181" s="36"/>
      <c r="BH181" s="36"/>
      <c r="BI181" s="36"/>
      <c r="BJ181" s="36"/>
      <c r="BK181" s="36"/>
      <c r="BL181" s="36"/>
      <c r="BM181" s="36"/>
      <c r="BN181" s="36"/>
      <c r="BO181" s="36"/>
      <c r="BP181" s="36"/>
      <c r="BQ181" s="36"/>
      <c r="BR181" s="36"/>
      <c r="BS181" s="36"/>
      <c r="BT181" s="36"/>
      <c r="BU181" s="36"/>
      <c r="BV181" s="36"/>
      <c r="BW181" s="36"/>
      <c r="BX181" s="36"/>
      <c r="BY181" s="36"/>
      <c r="BZ181" s="36"/>
      <c r="CA181" s="36"/>
      <c r="CB181" s="36"/>
      <c r="CC181" s="36"/>
      <c r="CD181" s="36"/>
      <c r="CE181" s="36"/>
      <c r="CF181" s="36"/>
      <c r="CG181" s="36"/>
      <c r="CH181" s="36"/>
      <c r="CI181" s="36"/>
      <c r="CJ181" s="36"/>
      <c r="CK181" s="36"/>
      <c r="CL181" s="36"/>
      <c r="CM181" s="36"/>
      <c r="CN181" s="36"/>
      <c r="CO181" s="36"/>
      <c r="CP181" s="36"/>
      <c r="CQ181" s="36"/>
      <c r="CR181" s="36"/>
      <c r="CS181" s="36"/>
      <c r="CT181" s="36"/>
      <c r="CU181" s="36"/>
      <c r="CV181" s="36"/>
      <c r="CW181" s="36"/>
      <c r="CX181" s="36"/>
      <c r="CY181" s="36"/>
      <c r="CZ181" s="36"/>
      <c r="DA181" s="36"/>
      <c r="DB181" s="36"/>
      <c r="DC181" s="36"/>
      <c r="DD181" s="36"/>
      <c r="DE181" s="36"/>
      <c r="DF181" s="36"/>
      <c r="DG181" s="36"/>
      <c r="DH181" s="36"/>
      <c r="DI181" s="36"/>
      <c r="DJ181" s="36"/>
      <c r="DK181" s="36"/>
      <c r="DL181" s="36"/>
      <c r="DM181" s="36"/>
      <c r="DN181" s="36"/>
      <c r="DO181" s="36"/>
      <c r="DP181" s="36"/>
      <c r="DQ181" s="36"/>
      <c r="DR181" s="36"/>
      <c r="DS181" s="36"/>
      <c r="DT181" s="36"/>
      <c r="DU181" s="36"/>
      <c r="DV181" s="36"/>
      <c r="DW181" s="36"/>
      <c r="DX181" s="36"/>
      <c r="DY181" s="36"/>
      <c r="DZ181" s="36"/>
      <c r="EA181" s="36"/>
      <c r="EB181" s="36"/>
      <c r="EC181" s="36"/>
      <c r="ED181" s="36"/>
      <c r="EE181" s="36"/>
      <c r="EF181" s="36"/>
      <c r="EG181" s="36"/>
      <c r="EH181" s="36"/>
      <c r="EI181" s="36"/>
      <c r="EJ181" s="36"/>
      <c r="EK181" s="36"/>
      <c r="EL181" s="36"/>
      <c r="EM181" s="36"/>
      <c r="EN181" s="36"/>
      <c r="EO181" s="36"/>
      <c r="EP181" s="36"/>
      <c r="EQ181" s="36"/>
      <c r="ER181" s="36"/>
    </row>
    <row r="182" spans="1:148" ht="49.5" customHeight="1">
      <c r="A182" s="36"/>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c r="AC182" s="36"/>
      <c r="AD182" s="36"/>
      <c r="AE182" s="36"/>
      <c r="AF182" s="36"/>
      <c r="AG182" s="36"/>
      <c r="AH182" s="36"/>
      <c r="AI182" s="36"/>
      <c r="AJ182" s="36"/>
      <c r="AK182" s="36"/>
      <c r="AL182" s="36"/>
      <c r="AM182" s="36"/>
      <c r="AN182" s="36"/>
      <c r="AO182" s="36"/>
      <c r="AP182" s="36"/>
      <c r="AQ182" s="36"/>
      <c r="AR182" s="36"/>
      <c r="AS182" s="36"/>
      <c r="AT182" s="36"/>
      <c r="AU182" s="36"/>
      <c r="AV182" s="36"/>
      <c r="AW182" s="36"/>
      <c r="AX182" s="36"/>
      <c r="AY182" s="36"/>
      <c r="AZ182" s="36"/>
      <c r="BA182" s="36"/>
      <c r="BB182" s="36"/>
      <c r="BC182" s="36"/>
      <c r="BD182" s="36"/>
      <c r="BE182" s="36"/>
      <c r="BF182" s="36"/>
      <c r="BG182" s="36"/>
      <c r="BH182" s="36"/>
      <c r="BI182" s="36"/>
      <c r="BJ182" s="36"/>
      <c r="BK182" s="36"/>
      <c r="BL182" s="36"/>
      <c r="BM182" s="36"/>
      <c r="BN182" s="36"/>
      <c r="BO182" s="36"/>
      <c r="BP182" s="36"/>
      <c r="BQ182" s="36"/>
      <c r="BR182" s="36"/>
      <c r="BS182" s="36"/>
      <c r="BT182" s="36"/>
      <c r="BU182" s="36"/>
      <c r="BV182" s="36"/>
      <c r="BW182" s="36"/>
      <c r="BX182" s="36"/>
      <c r="BY182" s="36"/>
      <c r="BZ182" s="36"/>
      <c r="CA182" s="36"/>
      <c r="CB182" s="36"/>
      <c r="CC182" s="36"/>
      <c r="CD182" s="36"/>
      <c r="CE182" s="36"/>
      <c r="CF182" s="36"/>
      <c r="CG182" s="36"/>
      <c r="CH182" s="36"/>
      <c r="CI182" s="36"/>
      <c r="CJ182" s="36"/>
      <c r="CK182" s="36"/>
      <c r="CL182" s="36"/>
      <c r="CM182" s="36"/>
      <c r="CN182" s="36"/>
      <c r="CO182" s="36"/>
      <c r="CP182" s="36"/>
      <c r="CQ182" s="36"/>
      <c r="CR182" s="36"/>
      <c r="CS182" s="36"/>
      <c r="CT182" s="36"/>
      <c r="CU182" s="36"/>
      <c r="CV182" s="36"/>
      <c r="CW182" s="36"/>
      <c r="CX182" s="36"/>
      <c r="CY182" s="36"/>
      <c r="CZ182" s="36"/>
      <c r="DA182" s="36"/>
      <c r="DB182" s="36"/>
      <c r="DC182" s="36"/>
      <c r="DD182" s="36"/>
      <c r="DE182" s="36"/>
      <c r="DF182" s="36"/>
      <c r="DG182" s="36"/>
      <c r="DH182" s="36"/>
      <c r="DI182" s="36"/>
      <c r="DJ182" s="36"/>
      <c r="DK182" s="36"/>
      <c r="DL182" s="36"/>
      <c r="DM182" s="36"/>
      <c r="DN182" s="36"/>
      <c r="DO182" s="36"/>
      <c r="DP182" s="36"/>
      <c r="DQ182" s="36"/>
      <c r="DR182" s="36"/>
      <c r="DS182" s="36"/>
      <c r="DT182" s="36"/>
      <c r="DU182" s="36"/>
      <c r="DV182" s="36"/>
      <c r="DW182" s="36"/>
      <c r="DX182" s="36"/>
      <c r="DY182" s="36"/>
      <c r="DZ182" s="36"/>
      <c r="EA182" s="36"/>
      <c r="EB182" s="36"/>
      <c r="EC182" s="36"/>
      <c r="ED182" s="36"/>
      <c r="EE182" s="36"/>
      <c r="EF182" s="36"/>
      <c r="EG182" s="36"/>
      <c r="EH182" s="36"/>
      <c r="EI182" s="36"/>
      <c r="EJ182" s="36"/>
      <c r="EK182" s="36"/>
      <c r="EL182" s="36"/>
      <c r="EM182" s="36"/>
      <c r="EN182" s="36"/>
      <c r="EO182" s="36"/>
      <c r="EP182" s="36"/>
      <c r="EQ182" s="36"/>
      <c r="ER182" s="36"/>
    </row>
    <row r="183" spans="1:148" ht="49.5" customHeight="1">
      <c r="A183" s="36"/>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c r="AC183" s="36"/>
      <c r="AD183" s="36"/>
      <c r="AE183" s="36"/>
      <c r="AF183" s="36"/>
      <c r="AG183" s="36"/>
      <c r="AH183" s="36"/>
      <c r="AI183" s="36"/>
      <c r="AJ183" s="36"/>
      <c r="AK183" s="36"/>
      <c r="AL183" s="36"/>
      <c r="AM183" s="36"/>
      <c r="AN183" s="36"/>
      <c r="AO183" s="36"/>
      <c r="AP183" s="36"/>
      <c r="AQ183" s="36"/>
      <c r="AR183" s="36"/>
      <c r="AS183" s="36"/>
      <c r="AT183" s="36"/>
      <c r="AU183" s="36"/>
      <c r="AV183" s="36"/>
      <c r="AW183" s="36"/>
      <c r="AX183" s="36"/>
      <c r="AY183" s="36"/>
      <c r="AZ183" s="36"/>
      <c r="BA183" s="36"/>
      <c r="BB183" s="36"/>
      <c r="BC183" s="36"/>
      <c r="BD183" s="36"/>
      <c r="BE183" s="36"/>
      <c r="BF183" s="36"/>
      <c r="BG183" s="36"/>
      <c r="BH183" s="36"/>
      <c r="BI183" s="36"/>
      <c r="BJ183" s="36"/>
      <c r="BK183" s="36"/>
      <c r="BL183" s="36"/>
      <c r="BM183" s="36"/>
      <c r="BN183" s="36"/>
      <c r="BO183" s="36"/>
      <c r="BP183" s="36"/>
      <c r="BQ183" s="36"/>
      <c r="BR183" s="36"/>
      <c r="BS183" s="36"/>
      <c r="BT183" s="36"/>
      <c r="BU183" s="36"/>
      <c r="BV183" s="36"/>
      <c r="BW183" s="36"/>
      <c r="BX183" s="36"/>
      <c r="BY183" s="36"/>
      <c r="BZ183" s="36"/>
      <c r="CA183" s="36"/>
      <c r="CB183" s="36"/>
      <c r="CC183" s="36"/>
      <c r="CD183" s="36"/>
      <c r="CE183" s="36"/>
      <c r="CF183" s="36"/>
      <c r="CG183" s="36"/>
      <c r="CH183" s="36"/>
      <c r="CI183" s="36"/>
      <c r="CJ183" s="36"/>
      <c r="CK183" s="36"/>
      <c r="CL183" s="36"/>
      <c r="CM183" s="36"/>
      <c r="CN183" s="36"/>
      <c r="CO183" s="36"/>
      <c r="CP183" s="36"/>
      <c r="CQ183" s="36"/>
      <c r="CR183" s="36"/>
      <c r="CS183" s="36"/>
      <c r="CT183" s="36"/>
      <c r="CU183" s="36"/>
      <c r="CV183" s="36"/>
      <c r="CW183" s="36"/>
      <c r="CX183" s="36"/>
      <c r="CY183" s="36"/>
      <c r="CZ183" s="36"/>
      <c r="DA183" s="36"/>
      <c r="DB183" s="36"/>
      <c r="DC183" s="36"/>
      <c r="DD183" s="36"/>
      <c r="DE183" s="36"/>
      <c r="DF183" s="36"/>
      <c r="DG183" s="36"/>
      <c r="DH183" s="36"/>
      <c r="DI183" s="36"/>
      <c r="DJ183" s="36"/>
      <c r="DK183" s="36"/>
      <c r="DL183" s="36"/>
      <c r="DM183" s="36"/>
      <c r="DN183" s="36"/>
      <c r="DO183" s="36"/>
      <c r="DP183" s="36"/>
      <c r="DQ183" s="36"/>
      <c r="DR183" s="36"/>
      <c r="DS183" s="36"/>
      <c r="DT183" s="36"/>
      <c r="DU183" s="36"/>
      <c r="DV183" s="36"/>
      <c r="DW183" s="36"/>
      <c r="DX183" s="36"/>
      <c r="DY183" s="36"/>
      <c r="DZ183" s="36"/>
      <c r="EA183" s="36"/>
      <c r="EB183" s="36"/>
      <c r="EC183" s="36"/>
      <c r="ED183" s="36"/>
      <c r="EE183" s="36"/>
      <c r="EF183" s="36"/>
      <c r="EG183" s="36"/>
      <c r="EH183" s="36"/>
      <c r="EI183" s="36"/>
      <c r="EJ183" s="36"/>
      <c r="EK183" s="36"/>
      <c r="EL183" s="36"/>
      <c r="EM183" s="36"/>
      <c r="EN183" s="36"/>
      <c r="EO183" s="36"/>
      <c r="EP183" s="36"/>
      <c r="EQ183" s="36"/>
      <c r="ER183" s="36"/>
    </row>
    <row r="184" spans="1:148" ht="49.5" customHeight="1">
      <c r="A184" s="36"/>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c r="AC184" s="36"/>
      <c r="AD184" s="36"/>
      <c r="AE184" s="36"/>
      <c r="AF184" s="36"/>
      <c r="AG184" s="36"/>
      <c r="AH184" s="36"/>
      <c r="AI184" s="36"/>
      <c r="AJ184" s="36"/>
      <c r="AK184" s="36"/>
      <c r="AL184" s="36"/>
      <c r="AM184" s="36"/>
      <c r="AN184" s="36"/>
      <c r="AO184" s="36"/>
      <c r="AP184" s="36"/>
      <c r="AQ184" s="36"/>
      <c r="AR184" s="36"/>
      <c r="AS184" s="36"/>
      <c r="AT184" s="36"/>
      <c r="AU184" s="36"/>
      <c r="AV184" s="36"/>
      <c r="AW184" s="36"/>
      <c r="AX184" s="36"/>
      <c r="AY184" s="36"/>
      <c r="AZ184" s="36"/>
      <c r="BA184" s="36"/>
      <c r="BB184" s="36"/>
      <c r="BC184" s="36"/>
      <c r="BD184" s="36"/>
      <c r="BE184" s="36"/>
      <c r="BF184" s="36"/>
      <c r="BG184" s="36"/>
      <c r="BH184" s="36"/>
      <c r="BI184" s="36"/>
      <c r="BJ184" s="36"/>
      <c r="BK184" s="36"/>
      <c r="BL184" s="36"/>
      <c r="BM184" s="36"/>
      <c r="BN184" s="36"/>
      <c r="BO184" s="36"/>
      <c r="BP184" s="36"/>
      <c r="BQ184" s="36"/>
      <c r="BR184" s="36"/>
      <c r="BS184" s="36"/>
      <c r="BT184" s="36"/>
      <c r="BU184" s="36"/>
      <c r="BV184" s="36"/>
      <c r="BW184" s="36"/>
      <c r="BX184" s="36"/>
      <c r="BY184" s="36"/>
      <c r="BZ184" s="36"/>
      <c r="CA184" s="36"/>
      <c r="CB184" s="36"/>
      <c r="CC184" s="36"/>
      <c r="CD184" s="36"/>
      <c r="CE184" s="36"/>
      <c r="CF184" s="36"/>
      <c r="CG184" s="36"/>
      <c r="CH184" s="36"/>
      <c r="CI184" s="36"/>
      <c r="CJ184" s="36"/>
      <c r="CK184" s="36"/>
      <c r="CL184" s="36"/>
      <c r="CM184" s="36"/>
      <c r="CN184" s="36"/>
      <c r="CO184" s="36"/>
      <c r="CP184" s="36"/>
      <c r="CQ184" s="36"/>
      <c r="CR184" s="36"/>
      <c r="CS184" s="36"/>
      <c r="CT184" s="36"/>
      <c r="CU184" s="36"/>
      <c r="CV184" s="36"/>
      <c r="CW184" s="36"/>
      <c r="CX184" s="36"/>
      <c r="CY184" s="36"/>
      <c r="CZ184" s="36"/>
      <c r="DA184" s="36"/>
      <c r="DB184" s="36"/>
      <c r="DC184" s="36"/>
      <c r="DD184" s="36"/>
      <c r="DE184" s="36"/>
      <c r="DF184" s="36"/>
      <c r="DG184" s="36"/>
      <c r="DH184" s="36"/>
      <c r="DI184" s="36"/>
      <c r="DJ184" s="36"/>
      <c r="DK184" s="36"/>
      <c r="DL184" s="36"/>
      <c r="DM184" s="36"/>
      <c r="DN184" s="36"/>
      <c r="DO184" s="36"/>
      <c r="DP184" s="36"/>
      <c r="DQ184" s="36"/>
      <c r="DR184" s="36"/>
      <c r="DS184" s="36"/>
      <c r="DT184" s="36"/>
      <c r="DU184" s="36"/>
      <c r="DV184" s="36"/>
      <c r="DW184" s="36"/>
      <c r="DX184" s="36"/>
      <c r="DY184" s="36"/>
      <c r="DZ184" s="36"/>
      <c r="EA184" s="36"/>
      <c r="EB184" s="36"/>
      <c r="EC184" s="36"/>
      <c r="ED184" s="36"/>
      <c r="EE184" s="36"/>
      <c r="EF184" s="36"/>
      <c r="EG184" s="36"/>
      <c r="EH184" s="36"/>
      <c r="EI184" s="36"/>
      <c r="EJ184" s="36"/>
      <c r="EK184" s="36"/>
      <c r="EL184" s="36"/>
      <c r="EM184" s="36"/>
      <c r="EN184" s="36"/>
      <c r="EO184" s="36"/>
      <c r="EP184" s="36"/>
      <c r="EQ184" s="36"/>
      <c r="ER184" s="36"/>
    </row>
    <row r="185" spans="1:148" ht="49.5" customHeight="1">
      <c r="A185" s="36"/>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c r="AC185" s="36"/>
      <c r="AD185" s="36"/>
      <c r="AE185" s="36"/>
      <c r="AF185" s="36"/>
      <c r="AG185" s="36"/>
      <c r="AH185" s="36"/>
      <c r="AI185" s="36"/>
      <c r="AJ185" s="36"/>
      <c r="AK185" s="36"/>
      <c r="AL185" s="36"/>
      <c r="AM185" s="36"/>
      <c r="AN185" s="36"/>
      <c r="AO185" s="36"/>
      <c r="AP185" s="36"/>
      <c r="AQ185" s="36"/>
      <c r="AR185" s="36"/>
      <c r="AS185" s="36"/>
      <c r="AT185" s="36"/>
      <c r="AU185" s="36"/>
      <c r="AV185" s="36"/>
      <c r="AW185" s="36"/>
      <c r="AX185" s="36"/>
      <c r="AY185" s="36"/>
      <c r="AZ185" s="36"/>
      <c r="BA185" s="36"/>
      <c r="BB185" s="36"/>
      <c r="BC185" s="36"/>
      <c r="BD185" s="36"/>
      <c r="BE185" s="36"/>
      <c r="BF185" s="36"/>
      <c r="BG185" s="36"/>
      <c r="BH185" s="36"/>
      <c r="BI185" s="36"/>
      <c r="BJ185" s="36"/>
      <c r="BK185" s="36"/>
      <c r="BL185" s="36"/>
      <c r="BM185" s="36"/>
      <c r="BN185" s="36"/>
      <c r="BO185" s="36"/>
      <c r="BP185" s="36"/>
      <c r="BQ185" s="36"/>
      <c r="BR185" s="36"/>
      <c r="BS185" s="36"/>
      <c r="BT185" s="36"/>
      <c r="BU185" s="36"/>
      <c r="BV185" s="36"/>
      <c r="BW185" s="36"/>
      <c r="BX185" s="36"/>
      <c r="BY185" s="36"/>
      <c r="BZ185" s="36"/>
      <c r="CA185" s="36"/>
      <c r="CB185" s="36"/>
      <c r="CC185" s="36"/>
      <c r="CD185" s="36"/>
      <c r="CE185" s="36"/>
      <c r="CF185" s="36"/>
      <c r="CG185" s="36"/>
      <c r="CH185" s="36"/>
      <c r="CI185" s="36"/>
      <c r="CJ185" s="36"/>
      <c r="CK185" s="36"/>
      <c r="CL185" s="36"/>
      <c r="CM185" s="36"/>
      <c r="CN185" s="36"/>
      <c r="CO185" s="36"/>
      <c r="CP185" s="36"/>
      <c r="CQ185" s="36"/>
      <c r="CR185" s="36"/>
      <c r="CS185" s="36"/>
      <c r="CT185" s="36"/>
      <c r="CU185" s="36"/>
      <c r="CV185" s="36"/>
      <c r="CW185" s="36"/>
      <c r="CX185" s="36"/>
      <c r="CY185" s="36"/>
      <c r="CZ185" s="36"/>
      <c r="DA185" s="36"/>
      <c r="DB185" s="36"/>
      <c r="DC185" s="36"/>
      <c r="DD185" s="36"/>
      <c r="DE185" s="36"/>
      <c r="DF185" s="36"/>
      <c r="DG185" s="36"/>
      <c r="DH185" s="36"/>
      <c r="DI185" s="36"/>
      <c r="DJ185" s="36"/>
      <c r="DK185" s="36"/>
      <c r="DL185" s="36"/>
      <c r="DM185" s="36"/>
      <c r="DN185" s="36"/>
      <c r="DO185" s="36"/>
      <c r="DP185" s="36"/>
      <c r="DQ185" s="36"/>
      <c r="DR185" s="36"/>
      <c r="DS185" s="36"/>
      <c r="DT185" s="36"/>
      <c r="DU185" s="36"/>
      <c r="DV185" s="36"/>
      <c r="DW185" s="36"/>
      <c r="DX185" s="36"/>
      <c r="DY185" s="36"/>
      <c r="DZ185" s="36"/>
      <c r="EA185" s="36"/>
      <c r="EB185" s="36"/>
      <c r="EC185" s="36"/>
      <c r="ED185" s="36"/>
      <c r="EE185" s="36"/>
      <c r="EF185" s="36"/>
      <c r="EG185" s="36"/>
      <c r="EH185" s="36"/>
      <c r="EI185" s="36"/>
      <c r="EJ185" s="36"/>
      <c r="EK185" s="36"/>
      <c r="EL185" s="36"/>
      <c r="EM185" s="36"/>
      <c r="EN185" s="36"/>
      <c r="EO185" s="36"/>
      <c r="EP185" s="36"/>
      <c r="EQ185" s="36"/>
      <c r="ER185" s="36"/>
    </row>
    <row r="186" spans="1:148" ht="49.5" customHeight="1">
      <c r="A186" s="36"/>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c r="AC186" s="36"/>
      <c r="AD186" s="36"/>
      <c r="AE186" s="36"/>
      <c r="AF186" s="36"/>
      <c r="AG186" s="36"/>
      <c r="AH186" s="36"/>
      <c r="AI186" s="36"/>
      <c r="AJ186" s="36"/>
      <c r="AK186" s="36"/>
      <c r="AL186" s="36"/>
      <c r="AM186" s="36"/>
      <c r="AN186" s="36"/>
      <c r="AO186" s="36"/>
      <c r="AP186" s="36"/>
      <c r="AQ186" s="36"/>
      <c r="AR186" s="36"/>
      <c r="AS186" s="36"/>
      <c r="AT186" s="36"/>
      <c r="AU186" s="36"/>
      <c r="AV186" s="36"/>
      <c r="AW186" s="36"/>
      <c r="AX186" s="36"/>
      <c r="AY186" s="36"/>
      <c r="AZ186" s="36"/>
      <c r="BA186" s="36"/>
      <c r="BB186" s="36"/>
      <c r="BC186" s="36"/>
      <c r="BD186" s="36"/>
      <c r="BE186" s="36"/>
      <c r="BF186" s="36"/>
      <c r="BG186" s="36"/>
      <c r="BH186" s="36"/>
      <c r="BI186" s="36"/>
      <c r="BJ186" s="36"/>
      <c r="BK186" s="36"/>
      <c r="BL186" s="36"/>
      <c r="BM186" s="36"/>
      <c r="BN186" s="36"/>
      <c r="BO186" s="36"/>
      <c r="BP186" s="36"/>
      <c r="BQ186" s="36"/>
      <c r="BR186" s="36"/>
      <c r="BS186" s="36"/>
      <c r="BT186" s="36"/>
      <c r="BU186" s="36"/>
      <c r="BV186" s="36"/>
      <c r="BW186" s="36"/>
      <c r="BX186" s="36"/>
      <c r="BY186" s="36"/>
      <c r="BZ186" s="36"/>
      <c r="CA186" s="36"/>
      <c r="CB186" s="36"/>
      <c r="CC186" s="36"/>
      <c r="CD186" s="36"/>
      <c r="CE186" s="36"/>
      <c r="CF186" s="36"/>
      <c r="CG186" s="36"/>
      <c r="CH186" s="36"/>
      <c r="CI186" s="36"/>
      <c r="CJ186" s="36"/>
      <c r="CK186" s="36"/>
      <c r="CL186" s="36"/>
      <c r="CM186" s="36"/>
      <c r="CN186" s="36"/>
      <c r="CO186" s="36"/>
      <c r="CP186" s="36"/>
      <c r="CQ186" s="36"/>
      <c r="CR186" s="36"/>
      <c r="CS186" s="36"/>
      <c r="CT186" s="36"/>
      <c r="CU186" s="36"/>
      <c r="CV186" s="36"/>
      <c r="CW186" s="36"/>
      <c r="CX186" s="36"/>
      <c r="CY186" s="36"/>
      <c r="CZ186" s="36"/>
      <c r="DA186" s="36"/>
      <c r="DB186" s="36"/>
      <c r="DC186" s="36"/>
      <c r="DD186" s="36"/>
      <c r="DE186" s="36"/>
      <c r="DF186" s="36"/>
      <c r="DG186" s="36"/>
      <c r="DH186" s="36"/>
      <c r="DI186" s="36"/>
      <c r="DJ186" s="36"/>
      <c r="DK186" s="36"/>
      <c r="DL186" s="36"/>
      <c r="DM186" s="36"/>
      <c r="DN186" s="36"/>
      <c r="DO186" s="36"/>
      <c r="DP186" s="36"/>
      <c r="DQ186" s="36"/>
      <c r="DR186" s="36"/>
      <c r="DS186" s="36"/>
      <c r="DT186" s="36"/>
      <c r="DU186" s="36"/>
      <c r="DV186" s="36"/>
      <c r="DW186" s="36"/>
      <c r="DX186" s="36"/>
      <c r="DY186" s="36"/>
      <c r="DZ186" s="36"/>
      <c r="EA186" s="36"/>
      <c r="EB186" s="36"/>
      <c r="EC186" s="36"/>
      <c r="ED186" s="36"/>
      <c r="EE186" s="36"/>
      <c r="EF186" s="36"/>
      <c r="EG186" s="36"/>
      <c r="EH186" s="36"/>
      <c r="EI186" s="36"/>
      <c r="EJ186" s="36"/>
      <c r="EK186" s="36"/>
      <c r="EL186" s="36"/>
      <c r="EM186" s="36"/>
      <c r="EN186" s="36"/>
      <c r="EO186" s="36"/>
      <c r="EP186" s="36"/>
      <c r="EQ186" s="36"/>
      <c r="ER186" s="36"/>
    </row>
    <row r="187" spans="1:148" ht="49.5" customHeight="1">
      <c r="A187" s="36"/>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c r="AC187" s="36"/>
      <c r="AD187" s="36"/>
      <c r="AE187" s="36"/>
      <c r="AF187" s="36"/>
      <c r="AG187" s="36"/>
      <c r="AH187" s="36"/>
      <c r="AI187" s="36"/>
      <c r="AJ187" s="36"/>
      <c r="AK187" s="36"/>
      <c r="AL187" s="36"/>
      <c r="AM187" s="36"/>
      <c r="AN187" s="36"/>
      <c r="AO187" s="36"/>
      <c r="AP187" s="36"/>
      <c r="AQ187" s="36"/>
      <c r="AR187" s="36"/>
      <c r="AS187" s="36"/>
      <c r="AT187" s="36"/>
      <c r="AU187" s="36"/>
      <c r="AV187" s="36"/>
      <c r="AW187" s="36"/>
      <c r="AX187" s="36"/>
      <c r="AY187" s="36"/>
      <c r="AZ187" s="36"/>
      <c r="BA187" s="36"/>
      <c r="BB187" s="36"/>
      <c r="BC187" s="36"/>
      <c r="BD187" s="36"/>
      <c r="BE187" s="36"/>
      <c r="BF187" s="36"/>
      <c r="BG187" s="36"/>
      <c r="BH187" s="36"/>
      <c r="BI187" s="36"/>
      <c r="BJ187" s="36"/>
      <c r="BK187" s="36"/>
      <c r="BL187" s="36"/>
      <c r="BM187" s="36"/>
      <c r="BN187" s="36"/>
      <c r="BO187" s="36"/>
      <c r="BP187" s="36"/>
      <c r="BQ187" s="36"/>
      <c r="BR187" s="36"/>
      <c r="BS187" s="36"/>
      <c r="BT187" s="36"/>
      <c r="BU187" s="36"/>
      <c r="BV187" s="36"/>
      <c r="BW187" s="36"/>
      <c r="BX187" s="36"/>
      <c r="BY187" s="36"/>
      <c r="BZ187" s="36"/>
      <c r="CA187" s="36"/>
      <c r="CB187" s="36"/>
      <c r="CC187" s="36"/>
      <c r="CD187" s="36"/>
      <c r="CE187" s="36"/>
      <c r="CF187" s="36"/>
      <c r="CG187" s="36"/>
      <c r="CH187" s="36"/>
      <c r="CI187" s="36"/>
      <c r="CJ187" s="36"/>
      <c r="CK187" s="36"/>
      <c r="CL187" s="36"/>
      <c r="CM187" s="36"/>
      <c r="CN187" s="36"/>
      <c r="CO187" s="36"/>
      <c r="CP187" s="36"/>
      <c r="CQ187" s="36"/>
      <c r="CR187" s="36"/>
      <c r="CS187" s="36"/>
      <c r="CT187" s="36"/>
      <c r="CU187" s="36"/>
      <c r="CV187" s="36"/>
      <c r="CW187" s="36"/>
      <c r="CX187" s="36"/>
      <c r="CY187" s="36"/>
      <c r="CZ187" s="36"/>
      <c r="DA187" s="36"/>
      <c r="DB187" s="36"/>
      <c r="DC187" s="36"/>
      <c r="DD187" s="36"/>
      <c r="DE187" s="36"/>
      <c r="DF187" s="36"/>
      <c r="DG187" s="36"/>
      <c r="DH187" s="36"/>
      <c r="DI187" s="36"/>
      <c r="DJ187" s="36"/>
      <c r="DK187" s="36"/>
      <c r="DL187" s="36"/>
      <c r="DM187" s="36"/>
      <c r="DN187" s="36"/>
      <c r="DO187" s="36"/>
      <c r="DP187" s="36"/>
      <c r="DQ187" s="36"/>
      <c r="DR187" s="36"/>
      <c r="DS187" s="36"/>
      <c r="DT187" s="36"/>
      <c r="DU187" s="36"/>
      <c r="DV187" s="36"/>
      <c r="DW187" s="36"/>
      <c r="DX187" s="36"/>
      <c r="DY187" s="36"/>
      <c r="DZ187" s="36"/>
      <c r="EA187" s="36"/>
      <c r="EB187" s="36"/>
      <c r="EC187" s="36"/>
      <c r="ED187" s="36"/>
      <c r="EE187" s="36"/>
      <c r="EF187" s="36"/>
      <c r="EG187" s="36"/>
      <c r="EH187" s="36"/>
      <c r="EI187" s="36"/>
      <c r="EJ187" s="36"/>
      <c r="EK187" s="36"/>
      <c r="EL187" s="36"/>
      <c r="EM187" s="36"/>
      <c r="EN187" s="36"/>
      <c r="EO187" s="36"/>
      <c r="EP187" s="36"/>
      <c r="EQ187" s="36"/>
      <c r="ER187" s="36"/>
    </row>
    <row r="188" spans="1:148" ht="49.5" customHeight="1">
      <c r="A188" s="36"/>
      <c r="B188" s="36"/>
      <c r="C188" s="36"/>
      <c r="D188" s="36"/>
      <c r="E188" s="36"/>
      <c r="F188" s="36"/>
      <c r="G188" s="36"/>
      <c r="H188" s="36"/>
      <c r="I188" s="36"/>
      <c r="J188" s="36"/>
      <c r="K188" s="36"/>
      <c r="L188" s="36"/>
      <c r="M188" s="36"/>
      <c r="N188" s="36"/>
      <c r="O188" s="36"/>
      <c r="P188" s="36"/>
      <c r="Q188" s="36"/>
      <c r="R188" s="36"/>
      <c r="S188" s="36"/>
      <c r="T188" s="36"/>
      <c r="U188" s="36"/>
      <c r="V188" s="36"/>
      <c r="W188" s="36"/>
      <c r="X188" s="36"/>
      <c r="Y188" s="36"/>
      <c r="Z188" s="36"/>
      <c r="AA188" s="36"/>
      <c r="AB188" s="36"/>
      <c r="AC188" s="36"/>
      <c r="AD188" s="36"/>
      <c r="AE188" s="36"/>
      <c r="AF188" s="36"/>
      <c r="AG188" s="36"/>
      <c r="AH188" s="36"/>
      <c r="AI188" s="36"/>
      <c r="AJ188" s="36"/>
      <c r="AK188" s="36"/>
      <c r="AL188" s="36"/>
      <c r="AM188" s="36"/>
      <c r="AN188" s="36"/>
      <c r="AO188" s="36"/>
      <c r="AP188" s="36"/>
      <c r="AQ188" s="36"/>
      <c r="AR188" s="36"/>
      <c r="AS188" s="36"/>
      <c r="AT188" s="36"/>
      <c r="AU188" s="36"/>
      <c r="AV188" s="36"/>
      <c r="AW188" s="36"/>
      <c r="AX188" s="36"/>
      <c r="AY188" s="36"/>
      <c r="AZ188" s="36"/>
      <c r="BA188" s="36"/>
      <c r="BB188" s="36"/>
      <c r="BC188" s="36"/>
      <c r="BD188" s="36"/>
      <c r="BE188" s="36"/>
      <c r="BF188" s="36"/>
      <c r="BG188" s="36"/>
      <c r="BH188" s="36"/>
      <c r="BI188" s="36"/>
      <c r="BJ188" s="36"/>
      <c r="BK188" s="36"/>
      <c r="BL188" s="36"/>
      <c r="BM188" s="36"/>
      <c r="BN188" s="36"/>
      <c r="BO188" s="36"/>
      <c r="BP188" s="36"/>
      <c r="BQ188" s="36"/>
      <c r="BR188" s="36"/>
      <c r="BS188" s="36"/>
      <c r="BT188" s="36"/>
      <c r="BU188" s="36"/>
      <c r="BV188" s="36"/>
      <c r="BW188" s="36"/>
      <c r="BX188" s="36"/>
      <c r="BY188" s="36"/>
      <c r="BZ188" s="36"/>
      <c r="CA188" s="36"/>
      <c r="CB188" s="36"/>
      <c r="CC188" s="36"/>
      <c r="CD188" s="36"/>
      <c r="CE188" s="36"/>
      <c r="CF188" s="36"/>
      <c r="CG188" s="36"/>
      <c r="CH188" s="36"/>
      <c r="CI188" s="36"/>
      <c r="CJ188" s="36"/>
      <c r="CK188" s="36"/>
      <c r="CL188" s="36"/>
      <c r="CM188" s="36"/>
      <c r="CN188" s="36"/>
      <c r="CO188" s="36"/>
      <c r="CP188" s="36"/>
      <c r="CQ188" s="36"/>
      <c r="CR188" s="36"/>
      <c r="CS188" s="36"/>
      <c r="CT188" s="36"/>
      <c r="CU188" s="36"/>
      <c r="CV188" s="36"/>
      <c r="CW188" s="36"/>
      <c r="CX188" s="36"/>
      <c r="CY188" s="36"/>
      <c r="CZ188" s="36"/>
      <c r="DA188" s="36"/>
      <c r="DB188" s="36"/>
      <c r="DC188" s="36"/>
      <c r="DD188" s="36"/>
      <c r="DE188" s="36"/>
      <c r="DF188" s="36"/>
      <c r="DG188" s="36"/>
      <c r="DH188" s="36"/>
      <c r="DI188" s="36"/>
      <c r="DJ188" s="36"/>
      <c r="DK188" s="36"/>
      <c r="DL188" s="36"/>
      <c r="DM188" s="36"/>
      <c r="DN188" s="36"/>
      <c r="DO188" s="36"/>
      <c r="DP188" s="36"/>
      <c r="DQ188" s="36"/>
      <c r="DR188" s="36"/>
      <c r="DS188" s="36"/>
      <c r="DT188" s="36"/>
      <c r="DU188" s="36"/>
      <c r="DV188" s="36"/>
      <c r="DW188" s="36"/>
      <c r="DX188" s="36"/>
      <c r="DY188" s="36"/>
      <c r="DZ188" s="36"/>
      <c r="EA188" s="36"/>
      <c r="EB188" s="36"/>
      <c r="EC188" s="36"/>
      <c r="ED188" s="36"/>
      <c r="EE188" s="36"/>
      <c r="EF188" s="36"/>
      <c r="EG188" s="36"/>
      <c r="EH188" s="36"/>
      <c r="EI188" s="36"/>
      <c r="EJ188" s="36"/>
      <c r="EK188" s="36"/>
      <c r="EL188" s="36"/>
      <c r="EM188" s="36"/>
      <c r="EN188" s="36"/>
      <c r="EO188" s="36"/>
      <c r="EP188" s="36"/>
      <c r="EQ188" s="36"/>
      <c r="ER188" s="36"/>
    </row>
    <row r="189" spans="1:148" ht="49.5" customHeight="1">
      <c r="A189" s="36"/>
      <c r="B189" s="36"/>
      <c r="C189" s="36"/>
      <c r="D189" s="36"/>
      <c r="E189" s="36"/>
      <c r="F189" s="36"/>
      <c r="G189" s="36"/>
      <c r="H189" s="36"/>
      <c r="I189" s="36"/>
      <c r="J189" s="36"/>
      <c r="K189" s="36"/>
      <c r="L189" s="36"/>
      <c r="M189" s="36"/>
      <c r="N189" s="36"/>
      <c r="O189" s="36"/>
      <c r="P189" s="36"/>
      <c r="Q189" s="36"/>
      <c r="R189" s="36"/>
      <c r="S189" s="36"/>
      <c r="T189" s="36"/>
      <c r="U189" s="36"/>
      <c r="V189" s="36"/>
      <c r="W189" s="36"/>
      <c r="X189" s="36"/>
      <c r="Y189" s="36"/>
      <c r="Z189" s="36"/>
      <c r="AA189" s="36"/>
      <c r="AB189" s="36"/>
      <c r="AC189" s="36"/>
      <c r="AD189" s="36"/>
      <c r="AE189" s="36"/>
      <c r="AF189" s="36"/>
      <c r="AG189" s="36"/>
      <c r="AH189" s="36"/>
      <c r="AI189" s="36"/>
      <c r="AJ189" s="36"/>
      <c r="AK189" s="36"/>
      <c r="AL189" s="36"/>
      <c r="AM189" s="36"/>
      <c r="AN189" s="36"/>
      <c r="AO189" s="36"/>
      <c r="AP189" s="36"/>
      <c r="AQ189" s="36"/>
      <c r="AR189" s="36"/>
      <c r="AS189" s="36"/>
      <c r="AT189" s="36"/>
      <c r="AU189" s="36"/>
      <c r="AV189" s="36"/>
      <c r="AW189" s="36"/>
      <c r="AX189" s="36"/>
      <c r="AY189" s="36"/>
      <c r="AZ189" s="36"/>
      <c r="BA189" s="36"/>
      <c r="BB189" s="36"/>
      <c r="BC189" s="36"/>
      <c r="BD189" s="36"/>
      <c r="BE189" s="36"/>
      <c r="BF189" s="36"/>
      <c r="BG189" s="36"/>
      <c r="BH189" s="36"/>
      <c r="BI189" s="36"/>
      <c r="BJ189" s="36"/>
      <c r="BK189" s="36"/>
      <c r="BL189" s="36"/>
      <c r="BM189" s="36"/>
      <c r="BN189" s="36"/>
      <c r="BO189" s="36"/>
      <c r="BP189" s="36"/>
      <c r="BQ189" s="36"/>
      <c r="BR189" s="36"/>
      <c r="BS189" s="36"/>
      <c r="BT189" s="36"/>
      <c r="BU189" s="36"/>
      <c r="BV189" s="36"/>
      <c r="BW189" s="36"/>
      <c r="BX189" s="36"/>
      <c r="BY189" s="36"/>
      <c r="BZ189" s="36"/>
      <c r="CA189" s="36"/>
      <c r="CB189" s="36"/>
      <c r="CC189" s="36"/>
      <c r="CD189" s="36"/>
      <c r="CE189" s="36"/>
      <c r="CF189" s="36"/>
      <c r="CG189" s="36"/>
      <c r="CH189" s="36"/>
      <c r="CI189" s="36"/>
      <c r="CJ189" s="36"/>
      <c r="CK189" s="36"/>
      <c r="CL189" s="36"/>
      <c r="CM189" s="36"/>
      <c r="CN189" s="36"/>
      <c r="CO189" s="36"/>
      <c r="CP189" s="36"/>
      <c r="CQ189" s="36"/>
      <c r="CR189" s="36"/>
      <c r="CS189" s="36"/>
      <c r="CT189" s="36"/>
      <c r="CU189" s="36"/>
      <c r="CV189" s="36"/>
      <c r="CW189" s="36"/>
      <c r="CX189" s="36"/>
      <c r="CY189" s="36"/>
      <c r="CZ189" s="36"/>
      <c r="DA189" s="36"/>
      <c r="DB189" s="36"/>
      <c r="DC189" s="36"/>
      <c r="DD189" s="36"/>
      <c r="DE189" s="36"/>
      <c r="DF189" s="36"/>
      <c r="DG189" s="36"/>
      <c r="DH189" s="36"/>
      <c r="DI189" s="36"/>
      <c r="DJ189" s="36"/>
      <c r="DK189" s="36"/>
      <c r="DL189" s="36"/>
      <c r="DM189" s="36"/>
      <c r="DN189" s="36"/>
      <c r="DO189" s="36"/>
      <c r="DP189" s="36"/>
      <c r="DQ189" s="36"/>
      <c r="DR189" s="36"/>
      <c r="DS189" s="36"/>
      <c r="DT189" s="36"/>
      <c r="DU189" s="36"/>
      <c r="DV189" s="36"/>
      <c r="DW189" s="36"/>
      <c r="DX189" s="36"/>
      <c r="DY189" s="36"/>
      <c r="DZ189" s="36"/>
      <c r="EA189" s="36"/>
      <c r="EB189" s="36"/>
      <c r="EC189" s="36"/>
      <c r="ED189" s="36"/>
      <c r="EE189" s="36"/>
      <c r="EF189" s="36"/>
      <c r="EG189" s="36"/>
      <c r="EH189" s="36"/>
      <c r="EI189" s="36"/>
      <c r="EJ189" s="36"/>
      <c r="EK189" s="36"/>
      <c r="EL189" s="36"/>
      <c r="EM189" s="36"/>
      <c r="EN189" s="36"/>
      <c r="EO189" s="36"/>
      <c r="EP189" s="36"/>
      <c r="EQ189" s="36"/>
      <c r="ER189" s="36"/>
    </row>
    <row r="190" spans="1:148" ht="49.5" customHeight="1">
      <c r="A190" s="36"/>
      <c r="B190" s="36"/>
      <c r="C190" s="36"/>
      <c r="D190" s="36"/>
      <c r="E190" s="36"/>
      <c r="F190" s="36"/>
      <c r="G190" s="36"/>
      <c r="H190" s="36"/>
      <c r="I190" s="36"/>
      <c r="J190" s="36"/>
      <c r="K190" s="36"/>
      <c r="L190" s="36"/>
      <c r="M190" s="36"/>
      <c r="N190" s="36"/>
      <c r="O190" s="36"/>
      <c r="P190" s="36"/>
      <c r="Q190" s="36"/>
      <c r="R190" s="36"/>
      <c r="S190" s="36"/>
      <c r="T190" s="36"/>
      <c r="U190" s="36"/>
      <c r="V190" s="36"/>
      <c r="W190" s="36"/>
      <c r="X190" s="36"/>
      <c r="Y190" s="36"/>
      <c r="Z190" s="36"/>
      <c r="AA190" s="36"/>
      <c r="AB190" s="36"/>
      <c r="AC190" s="36"/>
      <c r="AD190" s="36"/>
      <c r="AE190" s="36"/>
      <c r="AF190" s="36"/>
      <c r="AG190" s="36"/>
      <c r="AH190" s="36"/>
      <c r="AI190" s="36"/>
      <c r="AJ190" s="36"/>
      <c r="AK190" s="36"/>
      <c r="AL190" s="36"/>
      <c r="AM190" s="36"/>
      <c r="AN190" s="36"/>
      <c r="AO190" s="36"/>
      <c r="AP190" s="36"/>
      <c r="AQ190" s="36"/>
      <c r="AR190" s="36"/>
      <c r="AS190" s="36"/>
      <c r="AT190" s="36"/>
      <c r="AU190" s="36"/>
      <c r="AV190" s="36"/>
      <c r="AW190" s="36"/>
      <c r="AX190" s="36"/>
      <c r="AY190" s="36"/>
      <c r="AZ190" s="36"/>
      <c r="BA190" s="36"/>
      <c r="BB190" s="36"/>
      <c r="BC190" s="36"/>
      <c r="BD190" s="36"/>
      <c r="BE190" s="36"/>
      <c r="BF190" s="36"/>
      <c r="BG190" s="36"/>
      <c r="BH190" s="36"/>
      <c r="BI190" s="36"/>
      <c r="BJ190" s="36"/>
      <c r="BK190" s="36"/>
      <c r="BL190" s="36"/>
      <c r="BM190" s="36"/>
      <c r="BN190" s="36"/>
      <c r="BO190" s="36"/>
      <c r="BP190" s="36"/>
      <c r="BQ190" s="36"/>
      <c r="BR190" s="36"/>
      <c r="BS190" s="36"/>
      <c r="BT190" s="36"/>
      <c r="BU190" s="36"/>
      <c r="BV190" s="36"/>
      <c r="BW190" s="36"/>
      <c r="BX190" s="36"/>
      <c r="BY190" s="36"/>
      <c r="BZ190" s="36"/>
      <c r="CA190" s="36"/>
      <c r="CB190" s="36"/>
      <c r="CC190" s="36"/>
      <c r="CD190" s="36"/>
      <c r="CE190" s="36"/>
      <c r="CF190" s="36"/>
      <c r="CG190" s="36"/>
      <c r="CH190" s="36"/>
      <c r="CI190" s="36"/>
      <c r="CJ190" s="36"/>
      <c r="CK190" s="36"/>
      <c r="CL190" s="36"/>
      <c r="CM190" s="36"/>
      <c r="CN190" s="36"/>
      <c r="CO190" s="36"/>
      <c r="CP190" s="36"/>
      <c r="CQ190" s="36"/>
      <c r="CR190" s="36"/>
      <c r="CS190" s="36"/>
      <c r="CT190" s="36"/>
      <c r="CU190" s="36"/>
      <c r="CV190" s="36"/>
      <c r="CW190" s="36"/>
      <c r="CX190" s="36"/>
      <c r="CY190" s="36"/>
      <c r="CZ190" s="36"/>
      <c r="DA190" s="36"/>
      <c r="DB190" s="36"/>
      <c r="DC190" s="36"/>
      <c r="DD190" s="36"/>
      <c r="DE190" s="36"/>
      <c r="DF190" s="36"/>
      <c r="DG190" s="36"/>
      <c r="DH190" s="36"/>
      <c r="DI190" s="36"/>
      <c r="DJ190" s="36"/>
      <c r="DK190" s="36"/>
      <c r="DL190" s="36"/>
      <c r="DM190" s="36"/>
      <c r="DN190" s="36"/>
      <c r="DO190" s="36"/>
      <c r="DP190" s="36"/>
      <c r="DQ190" s="36"/>
      <c r="DR190" s="36"/>
      <c r="DS190" s="36"/>
      <c r="DT190" s="36"/>
      <c r="DU190" s="36"/>
      <c r="DV190" s="36"/>
      <c r="DW190" s="36"/>
      <c r="DX190" s="36"/>
      <c r="DY190" s="36"/>
      <c r="DZ190" s="36"/>
      <c r="EA190" s="36"/>
      <c r="EB190" s="36"/>
      <c r="EC190" s="36"/>
      <c r="ED190" s="36"/>
      <c r="EE190" s="36"/>
      <c r="EF190" s="36"/>
      <c r="EG190" s="36"/>
      <c r="EH190" s="36"/>
      <c r="EI190" s="36"/>
      <c r="EJ190" s="36"/>
      <c r="EK190" s="36"/>
      <c r="EL190" s="36"/>
      <c r="EM190" s="36"/>
      <c r="EN190" s="36"/>
      <c r="EO190" s="36"/>
      <c r="EP190" s="36"/>
      <c r="EQ190" s="36"/>
      <c r="ER190" s="36"/>
    </row>
    <row r="191" spans="1:148" ht="49.5" customHeight="1">
      <c r="A191" s="36"/>
      <c r="B191" s="36"/>
      <c r="C191" s="36"/>
      <c r="D191" s="36"/>
      <c r="E191" s="36"/>
      <c r="F191" s="36"/>
      <c r="G191" s="36"/>
      <c r="H191" s="36"/>
      <c r="I191" s="36"/>
      <c r="J191" s="36"/>
      <c r="K191" s="36"/>
      <c r="L191" s="36"/>
      <c r="M191" s="36"/>
      <c r="N191" s="36"/>
      <c r="O191" s="36"/>
      <c r="P191" s="36"/>
      <c r="Q191" s="36"/>
      <c r="R191" s="36"/>
      <c r="S191" s="36"/>
      <c r="T191" s="36"/>
      <c r="U191" s="36"/>
      <c r="V191" s="36"/>
      <c r="W191" s="36"/>
      <c r="X191" s="36"/>
      <c r="Y191" s="36"/>
      <c r="Z191" s="36"/>
      <c r="AA191" s="36"/>
      <c r="AB191" s="36"/>
      <c r="AC191" s="36"/>
      <c r="AD191" s="36"/>
      <c r="AE191" s="36"/>
      <c r="AF191" s="36"/>
      <c r="AG191" s="36"/>
      <c r="AH191" s="36"/>
      <c r="AI191" s="36"/>
      <c r="AJ191" s="36"/>
      <c r="AK191" s="36"/>
      <c r="AL191" s="36"/>
      <c r="AM191" s="36"/>
      <c r="AN191" s="36"/>
      <c r="AO191" s="36"/>
      <c r="AP191" s="36"/>
      <c r="AQ191" s="36"/>
      <c r="AR191" s="36"/>
      <c r="AS191" s="36"/>
      <c r="AT191" s="36"/>
      <c r="AU191" s="36"/>
      <c r="AV191" s="36"/>
      <c r="AW191" s="36"/>
      <c r="AX191" s="36"/>
      <c r="AY191" s="36"/>
      <c r="AZ191" s="36"/>
      <c r="BA191" s="36"/>
      <c r="BB191" s="36"/>
      <c r="BC191" s="36"/>
      <c r="BD191" s="36"/>
      <c r="BE191" s="36"/>
      <c r="BF191" s="36"/>
      <c r="BG191" s="36"/>
      <c r="BH191" s="36"/>
      <c r="BI191" s="36"/>
      <c r="BJ191" s="36"/>
      <c r="BK191" s="36"/>
      <c r="BL191" s="36"/>
      <c r="BM191" s="36"/>
      <c r="BN191" s="36"/>
      <c r="BO191" s="36"/>
      <c r="BP191" s="36"/>
      <c r="BQ191" s="36"/>
      <c r="BR191" s="36"/>
      <c r="BS191" s="36"/>
      <c r="BT191" s="36"/>
      <c r="BU191" s="36"/>
      <c r="BV191" s="36"/>
      <c r="BW191" s="36"/>
      <c r="BX191" s="36"/>
      <c r="BY191" s="36"/>
      <c r="BZ191" s="36"/>
      <c r="CA191" s="36"/>
      <c r="CB191" s="36"/>
      <c r="CC191" s="36"/>
      <c r="CD191" s="36"/>
      <c r="CE191" s="36"/>
      <c r="CF191" s="36"/>
      <c r="CG191" s="36"/>
      <c r="CH191" s="36"/>
      <c r="CI191" s="36"/>
      <c r="CJ191" s="36"/>
      <c r="CK191" s="36"/>
      <c r="CL191" s="36"/>
      <c r="CM191" s="36"/>
      <c r="CN191" s="36"/>
      <c r="CO191" s="36"/>
      <c r="CP191" s="36"/>
      <c r="CQ191" s="36"/>
      <c r="CR191" s="36"/>
      <c r="CS191" s="36"/>
      <c r="CT191" s="36"/>
      <c r="CU191" s="36"/>
      <c r="CV191" s="36"/>
      <c r="CW191" s="36"/>
      <c r="CX191" s="36"/>
      <c r="CY191" s="36"/>
      <c r="CZ191" s="36"/>
      <c r="DA191" s="36"/>
      <c r="DB191" s="36"/>
      <c r="DC191" s="36"/>
      <c r="DD191" s="36"/>
      <c r="DE191" s="36"/>
      <c r="DF191" s="36"/>
      <c r="DG191" s="36"/>
      <c r="DH191" s="36"/>
      <c r="DI191" s="36"/>
      <c r="DJ191" s="36"/>
      <c r="DK191" s="36"/>
      <c r="DL191" s="36"/>
      <c r="DM191" s="36"/>
      <c r="DN191" s="36"/>
      <c r="DO191" s="36"/>
      <c r="DP191" s="36"/>
      <c r="DQ191" s="36"/>
      <c r="DR191" s="36"/>
      <c r="DS191" s="36"/>
      <c r="DT191" s="36"/>
      <c r="DU191" s="36"/>
      <c r="DV191" s="36"/>
      <c r="DW191" s="36"/>
      <c r="DX191" s="36"/>
      <c r="DY191" s="36"/>
      <c r="DZ191" s="36"/>
      <c r="EA191" s="36"/>
      <c r="EB191" s="36"/>
      <c r="EC191" s="36"/>
      <c r="ED191" s="36"/>
      <c r="EE191" s="36"/>
      <c r="EF191" s="36"/>
      <c r="EG191" s="36"/>
      <c r="EH191" s="36"/>
      <c r="EI191" s="36"/>
      <c r="EJ191" s="36"/>
      <c r="EK191" s="36"/>
      <c r="EL191" s="36"/>
      <c r="EM191" s="36"/>
      <c r="EN191" s="36"/>
      <c r="EO191" s="36"/>
      <c r="EP191" s="36"/>
      <c r="EQ191" s="36"/>
      <c r="ER191" s="36"/>
    </row>
    <row r="192" spans="1:148" ht="49.5" customHeight="1">
      <c r="A192" s="36"/>
      <c r="B192" s="36"/>
      <c r="C192" s="36"/>
      <c r="D192" s="36"/>
      <c r="E192" s="36"/>
      <c r="F192" s="36"/>
      <c r="G192" s="36"/>
      <c r="H192" s="36"/>
      <c r="I192" s="36"/>
      <c r="J192" s="36"/>
      <c r="K192" s="36"/>
      <c r="L192" s="36"/>
      <c r="M192" s="36"/>
      <c r="N192" s="36"/>
      <c r="O192" s="36"/>
      <c r="P192" s="36"/>
      <c r="Q192" s="36"/>
      <c r="R192" s="36"/>
      <c r="S192" s="36"/>
      <c r="T192" s="36"/>
      <c r="U192" s="36"/>
      <c r="V192" s="36"/>
      <c r="W192" s="36"/>
      <c r="X192" s="36"/>
      <c r="Y192" s="36"/>
      <c r="Z192" s="36"/>
      <c r="AA192" s="36"/>
      <c r="AB192" s="36"/>
      <c r="AC192" s="36"/>
      <c r="AD192" s="36"/>
      <c r="AE192" s="36"/>
      <c r="AF192" s="36"/>
      <c r="AG192" s="36"/>
      <c r="AH192" s="36"/>
      <c r="AI192" s="36"/>
      <c r="AJ192" s="36"/>
      <c r="AK192" s="36"/>
      <c r="AL192" s="36"/>
      <c r="AM192" s="36"/>
      <c r="AN192" s="36"/>
      <c r="AO192" s="36"/>
      <c r="AP192" s="36"/>
      <c r="AQ192" s="36"/>
      <c r="AR192" s="36"/>
      <c r="AS192" s="36"/>
      <c r="AT192" s="36"/>
      <c r="AU192" s="36"/>
      <c r="AV192" s="36"/>
      <c r="AW192" s="36"/>
      <c r="AX192" s="36"/>
      <c r="AY192" s="36"/>
      <c r="AZ192" s="36"/>
      <c r="BA192" s="36"/>
      <c r="BB192" s="36"/>
      <c r="BC192" s="36"/>
      <c r="BD192" s="36"/>
      <c r="BE192" s="36"/>
      <c r="BF192" s="36"/>
      <c r="BG192" s="36"/>
      <c r="BH192" s="36"/>
      <c r="BI192" s="36"/>
      <c r="BJ192" s="36"/>
      <c r="BK192" s="36"/>
      <c r="BL192" s="36"/>
      <c r="BM192" s="36"/>
      <c r="BN192" s="36"/>
      <c r="BO192" s="36"/>
      <c r="BP192" s="36"/>
      <c r="BQ192" s="36"/>
      <c r="BR192" s="36"/>
      <c r="BS192" s="36"/>
      <c r="BT192" s="36"/>
      <c r="BU192" s="36"/>
      <c r="BV192" s="36"/>
      <c r="BW192" s="36"/>
      <c r="BX192" s="36"/>
      <c r="BY192" s="36"/>
      <c r="BZ192" s="36"/>
      <c r="CA192" s="36"/>
      <c r="CB192" s="36"/>
      <c r="CC192" s="36"/>
      <c r="CD192" s="36"/>
      <c r="CE192" s="36"/>
      <c r="CF192" s="36"/>
      <c r="CG192" s="36"/>
      <c r="CH192" s="36"/>
      <c r="CI192" s="36"/>
      <c r="CJ192" s="36"/>
      <c r="CK192" s="36"/>
      <c r="CL192" s="36"/>
      <c r="CM192" s="36"/>
      <c r="CN192" s="36"/>
      <c r="CO192" s="36"/>
      <c r="CP192" s="36"/>
      <c r="CQ192" s="36"/>
      <c r="CR192" s="36"/>
      <c r="CS192" s="36"/>
      <c r="CT192" s="36"/>
      <c r="CU192" s="36"/>
      <c r="CV192" s="36"/>
      <c r="CW192" s="36"/>
      <c r="CX192" s="36"/>
      <c r="CY192" s="36"/>
      <c r="CZ192" s="36"/>
      <c r="DA192" s="36"/>
      <c r="DB192" s="36"/>
      <c r="DC192" s="36"/>
      <c r="DD192" s="36"/>
      <c r="DE192" s="36"/>
      <c r="DF192" s="36"/>
      <c r="DG192" s="36"/>
      <c r="DH192" s="36"/>
      <c r="DI192" s="36"/>
      <c r="DJ192" s="36"/>
      <c r="DK192" s="36"/>
      <c r="DL192" s="36"/>
      <c r="DM192" s="36"/>
      <c r="DN192" s="36"/>
      <c r="DO192" s="36"/>
      <c r="DP192" s="36"/>
      <c r="DQ192" s="36"/>
      <c r="DR192" s="36"/>
      <c r="DS192" s="36"/>
      <c r="DT192" s="36"/>
      <c r="DU192" s="36"/>
      <c r="DV192" s="36"/>
      <c r="DW192" s="36"/>
      <c r="DX192" s="36"/>
      <c r="DY192" s="36"/>
      <c r="DZ192" s="36"/>
      <c r="EA192" s="36"/>
      <c r="EB192" s="36"/>
      <c r="EC192" s="36"/>
      <c r="ED192" s="36"/>
      <c r="EE192" s="36"/>
      <c r="EF192" s="36"/>
      <c r="EG192" s="36"/>
      <c r="EH192" s="36"/>
      <c r="EI192" s="36"/>
      <c r="EJ192" s="36"/>
      <c r="EK192" s="36"/>
      <c r="EL192" s="36"/>
      <c r="EM192" s="36"/>
      <c r="EN192" s="36"/>
      <c r="EO192" s="36"/>
      <c r="EP192" s="36"/>
      <c r="EQ192" s="36"/>
      <c r="ER192" s="36"/>
    </row>
    <row r="193" spans="1:148" ht="49.5" customHeight="1">
      <c r="A193" s="36"/>
      <c r="B193" s="36"/>
      <c r="C193" s="36"/>
      <c r="D193" s="36"/>
      <c r="E193" s="36"/>
      <c r="F193" s="36"/>
      <c r="G193" s="36"/>
      <c r="H193" s="36"/>
      <c r="I193" s="36"/>
      <c r="J193" s="36"/>
      <c r="K193" s="36"/>
      <c r="L193" s="36"/>
      <c r="M193" s="36"/>
      <c r="N193" s="36"/>
      <c r="O193" s="36"/>
      <c r="P193" s="36"/>
      <c r="Q193" s="36"/>
      <c r="R193" s="36"/>
      <c r="S193" s="36"/>
      <c r="T193" s="36"/>
      <c r="U193" s="36"/>
      <c r="V193" s="36"/>
      <c r="W193" s="36"/>
      <c r="X193" s="36"/>
      <c r="Y193" s="36"/>
      <c r="Z193" s="36"/>
      <c r="AA193" s="36"/>
      <c r="AB193" s="36"/>
      <c r="AC193" s="36"/>
      <c r="AD193" s="36"/>
      <c r="AE193" s="36"/>
      <c r="AF193" s="36"/>
      <c r="AG193" s="36"/>
      <c r="AH193" s="36"/>
      <c r="AI193" s="36"/>
      <c r="AJ193" s="36"/>
      <c r="AK193" s="36"/>
      <c r="AL193" s="36"/>
      <c r="AM193" s="36"/>
      <c r="AN193" s="36"/>
      <c r="AO193" s="36"/>
      <c r="AP193" s="36"/>
      <c r="AQ193" s="36"/>
      <c r="AR193" s="36"/>
      <c r="AS193" s="36"/>
      <c r="AT193" s="36"/>
      <c r="AU193" s="36"/>
      <c r="AV193" s="36"/>
      <c r="AW193" s="36"/>
      <c r="AX193" s="36"/>
      <c r="AY193" s="36"/>
      <c r="AZ193" s="36"/>
      <c r="BA193" s="36"/>
      <c r="BB193" s="36"/>
      <c r="BC193" s="36"/>
      <c r="BD193" s="36"/>
      <c r="BE193" s="36"/>
      <c r="BF193" s="36"/>
      <c r="BG193" s="36"/>
      <c r="BH193" s="36"/>
      <c r="BI193" s="36"/>
      <c r="BJ193" s="36"/>
      <c r="BK193" s="36"/>
      <c r="BL193" s="36"/>
      <c r="BM193" s="36"/>
      <c r="BN193" s="36"/>
      <c r="BO193" s="36"/>
      <c r="BP193" s="36"/>
      <c r="BQ193" s="36"/>
      <c r="BR193" s="36"/>
      <c r="BS193" s="36"/>
      <c r="BT193" s="36"/>
      <c r="BU193" s="36"/>
      <c r="BV193" s="36"/>
      <c r="BW193" s="36"/>
      <c r="BX193" s="36"/>
      <c r="BY193" s="36"/>
      <c r="BZ193" s="36"/>
      <c r="CA193" s="36"/>
      <c r="CB193" s="36"/>
      <c r="CC193" s="36"/>
      <c r="CD193" s="36"/>
      <c r="CE193" s="36"/>
      <c r="CF193" s="36"/>
      <c r="CG193" s="36"/>
      <c r="CH193" s="36"/>
      <c r="CI193" s="36"/>
      <c r="CJ193" s="36"/>
      <c r="CK193" s="36"/>
      <c r="CL193" s="36"/>
      <c r="CM193" s="36"/>
      <c r="CN193" s="36"/>
      <c r="CO193" s="36"/>
      <c r="CP193" s="36"/>
      <c r="CQ193" s="36"/>
      <c r="CR193" s="36"/>
      <c r="CS193" s="36"/>
      <c r="CT193" s="36"/>
      <c r="CU193" s="36"/>
      <c r="CV193" s="36"/>
      <c r="CW193" s="36"/>
      <c r="CX193" s="36"/>
      <c r="CY193" s="36"/>
      <c r="CZ193" s="36"/>
      <c r="DA193" s="36"/>
      <c r="DB193" s="36"/>
      <c r="DC193" s="36"/>
      <c r="DD193" s="36"/>
      <c r="DE193" s="36"/>
      <c r="DF193" s="36"/>
      <c r="DG193" s="36"/>
      <c r="DH193" s="36"/>
      <c r="DI193" s="36"/>
      <c r="DJ193" s="36"/>
      <c r="DK193" s="36"/>
      <c r="DL193" s="36"/>
      <c r="DM193" s="36"/>
      <c r="DN193" s="36"/>
      <c r="DO193" s="36"/>
      <c r="DP193" s="36"/>
      <c r="DQ193" s="36"/>
      <c r="DR193" s="36"/>
      <c r="DS193" s="36"/>
      <c r="DT193" s="36"/>
      <c r="DU193" s="36"/>
      <c r="DV193" s="36"/>
      <c r="DW193" s="36"/>
      <c r="DX193" s="36"/>
      <c r="DY193" s="36"/>
      <c r="DZ193" s="36"/>
      <c r="EA193" s="36"/>
      <c r="EB193" s="36"/>
      <c r="EC193" s="36"/>
      <c r="ED193" s="36"/>
      <c r="EE193" s="36"/>
      <c r="EF193" s="36"/>
      <c r="EG193" s="36"/>
      <c r="EH193" s="36"/>
      <c r="EI193" s="36"/>
      <c r="EJ193" s="36"/>
      <c r="EK193" s="36"/>
      <c r="EL193" s="36"/>
      <c r="EM193" s="36"/>
      <c r="EN193" s="36"/>
      <c r="EO193" s="36"/>
      <c r="EP193" s="36"/>
      <c r="EQ193" s="36"/>
      <c r="ER193" s="36"/>
    </row>
    <row r="194" spans="1:148" ht="49.5" customHeight="1">
      <c r="A194" s="36"/>
      <c r="B194" s="36"/>
      <c r="C194" s="36"/>
      <c r="D194" s="36"/>
      <c r="E194" s="36"/>
      <c r="F194" s="36"/>
      <c r="G194" s="36"/>
      <c r="H194" s="36"/>
      <c r="I194" s="36"/>
      <c r="J194" s="36"/>
      <c r="K194" s="36"/>
      <c r="L194" s="36"/>
      <c r="M194" s="36"/>
      <c r="N194" s="36"/>
      <c r="O194" s="36"/>
      <c r="P194" s="36"/>
      <c r="Q194" s="36"/>
      <c r="R194" s="36"/>
      <c r="S194" s="36"/>
      <c r="T194" s="36"/>
      <c r="U194" s="36"/>
      <c r="V194" s="36"/>
      <c r="W194" s="36"/>
      <c r="X194" s="36"/>
      <c r="Y194" s="36"/>
      <c r="Z194" s="36"/>
      <c r="AA194" s="36"/>
      <c r="AB194" s="36"/>
      <c r="AC194" s="36"/>
      <c r="AD194" s="36"/>
      <c r="AE194" s="36"/>
      <c r="AF194" s="36"/>
      <c r="AG194" s="36"/>
      <c r="AH194" s="36"/>
      <c r="AI194" s="36"/>
      <c r="AJ194" s="36"/>
      <c r="AK194" s="36"/>
      <c r="AL194" s="36"/>
      <c r="AM194" s="36"/>
      <c r="AN194" s="36"/>
      <c r="AO194" s="36"/>
      <c r="AP194" s="36"/>
      <c r="AQ194" s="36"/>
      <c r="AR194" s="36"/>
      <c r="AS194" s="36"/>
      <c r="AT194" s="36"/>
      <c r="AU194" s="36"/>
      <c r="AV194" s="36"/>
      <c r="AW194" s="36"/>
      <c r="AX194" s="36"/>
      <c r="AY194" s="36"/>
      <c r="AZ194" s="36"/>
      <c r="BA194" s="36"/>
      <c r="BB194" s="36"/>
      <c r="BC194" s="36"/>
      <c r="BD194" s="36"/>
      <c r="BE194" s="36"/>
      <c r="BF194" s="36"/>
      <c r="BG194" s="36"/>
      <c r="BH194" s="36"/>
      <c r="BI194" s="36"/>
      <c r="BJ194" s="36"/>
      <c r="BK194" s="36"/>
      <c r="BL194" s="36"/>
      <c r="BM194" s="36"/>
      <c r="BN194" s="36"/>
      <c r="BO194" s="36"/>
      <c r="BP194" s="36"/>
      <c r="BQ194" s="36"/>
      <c r="BR194" s="36"/>
      <c r="BS194" s="36"/>
      <c r="BT194" s="36"/>
      <c r="BU194" s="36"/>
      <c r="BV194" s="36"/>
      <c r="BW194" s="36"/>
      <c r="BX194" s="36"/>
      <c r="BY194" s="36"/>
      <c r="BZ194" s="36"/>
      <c r="CA194" s="36"/>
      <c r="CB194" s="36"/>
      <c r="CC194" s="36"/>
      <c r="CD194" s="36"/>
      <c r="CE194" s="36"/>
      <c r="CF194" s="36"/>
      <c r="CG194" s="36"/>
      <c r="CH194" s="36"/>
      <c r="CI194" s="36"/>
      <c r="CJ194" s="36"/>
      <c r="CK194" s="36"/>
      <c r="CL194" s="36"/>
      <c r="CM194" s="36"/>
      <c r="CN194" s="36"/>
      <c r="CO194" s="36"/>
      <c r="CP194" s="36"/>
      <c r="CQ194" s="36"/>
      <c r="CR194" s="36"/>
      <c r="CS194" s="36"/>
      <c r="CT194" s="36"/>
      <c r="CU194" s="36"/>
      <c r="CV194" s="36"/>
      <c r="CW194" s="36"/>
      <c r="CX194" s="36"/>
      <c r="CY194" s="36"/>
      <c r="CZ194" s="36"/>
      <c r="DA194" s="36"/>
      <c r="DB194" s="36"/>
      <c r="DC194" s="36"/>
      <c r="DD194" s="36"/>
      <c r="DE194" s="36"/>
      <c r="DF194" s="36"/>
      <c r="DG194" s="36"/>
      <c r="DH194" s="36"/>
      <c r="DI194" s="36"/>
      <c r="DJ194" s="36"/>
      <c r="DK194" s="36"/>
      <c r="DL194" s="36"/>
      <c r="DM194" s="36"/>
      <c r="DN194" s="36"/>
      <c r="DO194" s="36"/>
      <c r="DP194" s="36"/>
      <c r="DQ194" s="36"/>
      <c r="DR194" s="36"/>
      <c r="DS194" s="36"/>
      <c r="DT194" s="36"/>
      <c r="DU194" s="36"/>
      <c r="DV194" s="36"/>
      <c r="DW194" s="36"/>
      <c r="DX194" s="36"/>
      <c r="DY194" s="36"/>
      <c r="DZ194" s="36"/>
      <c r="EA194" s="36"/>
      <c r="EB194" s="36"/>
      <c r="EC194" s="36"/>
      <c r="ED194" s="36"/>
      <c r="EE194" s="36"/>
      <c r="EF194" s="36"/>
      <c r="EG194" s="36"/>
      <c r="EH194" s="36"/>
      <c r="EI194" s="36"/>
      <c r="EJ194" s="36"/>
      <c r="EK194" s="36"/>
      <c r="EL194" s="36"/>
      <c r="EM194" s="36"/>
      <c r="EN194" s="36"/>
      <c r="EO194" s="36"/>
      <c r="EP194" s="36"/>
      <c r="EQ194" s="36"/>
      <c r="ER194" s="36"/>
    </row>
    <row r="195" spans="1:148" ht="49.5" customHeight="1">
      <c r="A195" s="36"/>
      <c r="B195" s="36"/>
      <c r="C195" s="36"/>
      <c r="D195" s="36"/>
      <c r="E195" s="36"/>
      <c r="F195" s="36"/>
      <c r="G195" s="36"/>
      <c r="H195" s="36"/>
      <c r="I195" s="36"/>
      <c r="J195" s="36"/>
      <c r="K195" s="36"/>
      <c r="L195" s="36"/>
      <c r="M195" s="36"/>
      <c r="N195" s="36"/>
      <c r="O195" s="36"/>
      <c r="P195" s="36"/>
      <c r="Q195" s="36"/>
      <c r="R195" s="36"/>
      <c r="S195" s="36"/>
      <c r="T195" s="36"/>
      <c r="U195" s="36"/>
      <c r="V195" s="36"/>
      <c r="W195" s="36"/>
      <c r="X195" s="36"/>
      <c r="Y195" s="36"/>
      <c r="Z195" s="36"/>
      <c r="AA195" s="36"/>
      <c r="AB195" s="36"/>
      <c r="AC195" s="36"/>
      <c r="AD195" s="36"/>
      <c r="AE195" s="36"/>
      <c r="AF195" s="36"/>
      <c r="AG195" s="36"/>
      <c r="AH195" s="36"/>
      <c r="AI195" s="36"/>
      <c r="AJ195" s="36"/>
      <c r="AK195" s="36"/>
      <c r="AL195" s="36"/>
      <c r="AM195" s="36"/>
      <c r="AN195" s="36"/>
      <c r="AO195" s="36"/>
      <c r="AP195" s="36"/>
      <c r="AQ195" s="36"/>
      <c r="AR195" s="36"/>
      <c r="AS195" s="36"/>
      <c r="AT195" s="36"/>
      <c r="AU195" s="36"/>
      <c r="AV195" s="36"/>
      <c r="AW195" s="36"/>
      <c r="AX195" s="36"/>
      <c r="AY195" s="36"/>
      <c r="AZ195" s="36"/>
      <c r="BA195" s="36"/>
      <c r="BB195" s="36"/>
      <c r="BC195" s="36"/>
      <c r="BD195" s="36"/>
      <c r="BE195" s="36"/>
      <c r="BF195" s="36"/>
      <c r="BG195" s="36"/>
      <c r="BH195" s="36"/>
      <c r="BI195" s="36"/>
      <c r="BJ195" s="36"/>
      <c r="BK195" s="36"/>
      <c r="BL195" s="36"/>
      <c r="BM195" s="36"/>
      <c r="BN195" s="36"/>
      <c r="BO195" s="36"/>
      <c r="BP195" s="36"/>
      <c r="BQ195" s="36"/>
      <c r="BR195" s="36"/>
      <c r="BS195" s="36"/>
      <c r="BT195" s="36"/>
      <c r="BU195" s="36"/>
      <c r="BV195" s="36"/>
      <c r="BW195" s="36"/>
      <c r="BX195" s="36"/>
      <c r="BY195" s="36"/>
      <c r="BZ195" s="36"/>
      <c r="CA195" s="36"/>
      <c r="CB195" s="36"/>
      <c r="CC195" s="36"/>
      <c r="CD195" s="36"/>
      <c r="CE195" s="36"/>
      <c r="CF195" s="36"/>
      <c r="CG195" s="36"/>
      <c r="CH195" s="36"/>
      <c r="CI195" s="36"/>
      <c r="CJ195" s="36"/>
      <c r="CK195" s="36"/>
      <c r="CL195" s="36"/>
      <c r="CM195" s="36"/>
      <c r="CN195" s="36"/>
      <c r="CO195" s="36"/>
      <c r="CP195" s="36"/>
      <c r="CQ195" s="36"/>
      <c r="CR195" s="36"/>
      <c r="CS195" s="36"/>
      <c r="CT195" s="36"/>
      <c r="CU195" s="36"/>
      <c r="CV195" s="36"/>
      <c r="CW195" s="36"/>
      <c r="CX195" s="36"/>
      <c r="CY195" s="36"/>
      <c r="CZ195" s="36"/>
      <c r="DA195" s="36"/>
      <c r="DB195" s="36"/>
      <c r="DC195" s="36"/>
      <c r="DD195" s="36"/>
      <c r="DE195" s="36"/>
      <c r="DF195" s="36"/>
      <c r="DG195" s="36"/>
      <c r="DH195" s="36"/>
      <c r="DI195" s="36"/>
      <c r="DJ195" s="36"/>
      <c r="DK195" s="36"/>
      <c r="DL195" s="36"/>
      <c r="DM195" s="36"/>
      <c r="DN195" s="36"/>
      <c r="DO195" s="36"/>
      <c r="DP195" s="36"/>
      <c r="DQ195" s="36"/>
      <c r="DR195" s="36"/>
      <c r="DS195" s="36"/>
      <c r="DT195" s="36"/>
      <c r="DU195" s="36"/>
      <c r="DV195" s="36"/>
      <c r="DW195" s="36"/>
      <c r="DX195" s="36"/>
      <c r="DY195" s="36"/>
      <c r="DZ195" s="36"/>
      <c r="EA195" s="36"/>
      <c r="EB195" s="36"/>
      <c r="EC195" s="36"/>
      <c r="ED195" s="36"/>
      <c r="EE195" s="36"/>
      <c r="EF195" s="36"/>
      <c r="EG195" s="36"/>
      <c r="EH195" s="36"/>
      <c r="EI195" s="36"/>
      <c r="EJ195" s="36"/>
      <c r="EK195" s="36"/>
      <c r="EL195" s="36"/>
      <c r="EM195" s="36"/>
      <c r="EN195" s="36"/>
      <c r="EO195" s="36"/>
      <c r="EP195" s="36"/>
      <c r="EQ195" s="36"/>
      <c r="ER195" s="36"/>
    </row>
    <row r="196" spans="1:148" ht="49.5" customHeight="1">
      <c r="A196" s="36"/>
      <c r="B196" s="36"/>
      <c r="C196" s="36"/>
      <c r="D196" s="36"/>
      <c r="E196" s="36"/>
      <c r="F196" s="36"/>
      <c r="G196" s="36"/>
      <c r="H196" s="36"/>
      <c r="I196" s="36"/>
      <c r="J196" s="36"/>
      <c r="K196" s="36"/>
      <c r="L196" s="36"/>
      <c r="M196" s="36"/>
      <c r="N196" s="36"/>
      <c r="O196" s="36"/>
      <c r="P196" s="36"/>
      <c r="Q196" s="36"/>
      <c r="R196" s="36"/>
      <c r="S196" s="36"/>
      <c r="T196" s="36"/>
      <c r="U196" s="36"/>
      <c r="V196" s="36"/>
      <c r="W196" s="36"/>
      <c r="X196" s="36"/>
      <c r="Y196" s="36"/>
      <c r="Z196" s="36"/>
      <c r="AA196" s="36"/>
      <c r="AB196" s="36"/>
      <c r="AC196" s="36"/>
      <c r="AD196" s="36"/>
      <c r="AE196" s="36"/>
      <c r="AF196" s="36"/>
      <c r="AG196" s="36"/>
      <c r="AH196" s="36"/>
      <c r="AI196" s="36"/>
      <c r="AJ196" s="36"/>
      <c r="AK196" s="36"/>
      <c r="AL196" s="36"/>
      <c r="AM196" s="36"/>
      <c r="AN196" s="36"/>
      <c r="AO196" s="36"/>
      <c r="AP196" s="36"/>
      <c r="AQ196" s="36"/>
      <c r="AR196" s="36"/>
      <c r="AS196" s="36"/>
      <c r="AT196" s="36"/>
      <c r="AU196" s="36"/>
      <c r="AV196" s="36"/>
      <c r="AW196" s="36"/>
      <c r="AX196" s="36"/>
      <c r="AY196" s="36"/>
      <c r="AZ196" s="36"/>
      <c r="BA196" s="36"/>
      <c r="BB196" s="36"/>
      <c r="BC196" s="36"/>
      <c r="BD196" s="36"/>
      <c r="BE196" s="36"/>
      <c r="BF196" s="36"/>
      <c r="BG196" s="36"/>
      <c r="BH196" s="36"/>
      <c r="BI196" s="36"/>
      <c r="BJ196" s="36"/>
      <c r="BK196" s="36"/>
      <c r="BL196" s="36"/>
      <c r="BM196" s="36"/>
      <c r="BN196" s="36"/>
      <c r="BO196" s="36"/>
      <c r="BP196" s="36"/>
      <c r="BQ196" s="36"/>
      <c r="BR196" s="36"/>
      <c r="BS196" s="36"/>
      <c r="BT196" s="36"/>
      <c r="BU196" s="36"/>
      <c r="BV196" s="36"/>
      <c r="BW196" s="36"/>
      <c r="BX196" s="36"/>
      <c r="BY196" s="36"/>
      <c r="BZ196" s="36"/>
      <c r="CA196" s="36"/>
      <c r="CB196" s="36"/>
      <c r="CC196" s="36"/>
      <c r="CD196" s="36"/>
      <c r="CE196" s="36"/>
      <c r="CF196" s="36"/>
      <c r="CG196" s="36"/>
      <c r="CH196" s="36"/>
      <c r="CI196" s="36"/>
      <c r="CJ196" s="36"/>
      <c r="CK196" s="36"/>
      <c r="CL196" s="36"/>
      <c r="CM196" s="36"/>
      <c r="CN196" s="36"/>
      <c r="CO196" s="36"/>
      <c r="CP196" s="36"/>
      <c r="CQ196" s="36"/>
      <c r="CR196" s="36"/>
      <c r="CS196" s="36"/>
      <c r="CT196" s="36"/>
      <c r="CU196" s="36"/>
      <c r="CV196" s="36"/>
      <c r="CW196" s="36"/>
      <c r="CX196" s="36"/>
      <c r="CY196" s="36"/>
      <c r="CZ196" s="36"/>
      <c r="DA196" s="36"/>
      <c r="DB196" s="36"/>
      <c r="DC196" s="36"/>
      <c r="DD196" s="36"/>
      <c r="DE196" s="36"/>
      <c r="DF196" s="36"/>
      <c r="DG196" s="36"/>
      <c r="DH196" s="36"/>
      <c r="DI196" s="36"/>
      <c r="DJ196" s="36"/>
      <c r="DK196" s="36"/>
      <c r="DL196" s="36"/>
      <c r="DM196" s="36"/>
      <c r="DN196" s="36"/>
      <c r="DO196" s="36"/>
      <c r="DP196" s="36"/>
      <c r="DQ196" s="36"/>
      <c r="DR196" s="36"/>
      <c r="DS196" s="36"/>
      <c r="DT196" s="36"/>
      <c r="DU196" s="36"/>
      <c r="DV196" s="36"/>
      <c r="DW196" s="36"/>
      <c r="DX196" s="36"/>
      <c r="DY196" s="36"/>
      <c r="DZ196" s="36"/>
      <c r="EA196" s="36"/>
      <c r="EB196" s="36"/>
      <c r="EC196" s="36"/>
      <c r="ED196" s="36"/>
      <c r="EE196" s="36"/>
      <c r="EF196" s="36"/>
      <c r="EG196" s="36"/>
      <c r="EH196" s="36"/>
      <c r="EI196" s="36"/>
      <c r="EJ196" s="36"/>
      <c r="EK196" s="36"/>
      <c r="EL196" s="36"/>
      <c r="EM196" s="36"/>
      <c r="EN196" s="36"/>
      <c r="EO196" s="36"/>
      <c r="EP196" s="36"/>
      <c r="EQ196" s="36"/>
      <c r="ER196" s="36"/>
    </row>
    <row r="197" spans="1:148" ht="49.5" customHeight="1">
      <c r="A197" s="36"/>
      <c r="B197" s="36"/>
      <c r="C197" s="36"/>
      <c r="D197" s="36"/>
      <c r="E197" s="36"/>
      <c r="F197" s="36"/>
      <c r="G197" s="36"/>
      <c r="H197" s="36"/>
      <c r="I197" s="36"/>
      <c r="J197" s="36"/>
      <c r="K197" s="36"/>
      <c r="L197" s="36"/>
      <c r="M197" s="36"/>
      <c r="N197" s="36"/>
      <c r="O197" s="36"/>
      <c r="P197" s="36"/>
      <c r="Q197" s="36"/>
      <c r="R197" s="36"/>
      <c r="S197" s="36"/>
      <c r="T197" s="36"/>
      <c r="U197" s="36"/>
      <c r="V197" s="36"/>
      <c r="W197" s="36"/>
      <c r="X197" s="36"/>
      <c r="Y197" s="36"/>
      <c r="Z197" s="36"/>
      <c r="AA197" s="36"/>
      <c r="AB197" s="36"/>
      <c r="AC197" s="36"/>
      <c r="AD197" s="36"/>
      <c r="AE197" s="36"/>
      <c r="AF197" s="36"/>
      <c r="AG197" s="36"/>
      <c r="AH197" s="36"/>
      <c r="AI197" s="36"/>
      <c r="AJ197" s="36"/>
      <c r="AK197" s="36"/>
      <c r="AL197" s="36"/>
      <c r="AM197" s="36"/>
      <c r="AN197" s="36"/>
      <c r="AO197" s="36"/>
      <c r="AP197" s="36"/>
      <c r="AQ197" s="36"/>
      <c r="AR197" s="36"/>
      <c r="AS197" s="36"/>
      <c r="AT197" s="36"/>
      <c r="AU197" s="36"/>
      <c r="AV197" s="36"/>
      <c r="AW197" s="36"/>
      <c r="AX197" s="36"/>
      <c r="AY197" s="36"/>
      <c r="AZ197" s="36"/>
      <c r="BA197" s="36"/>
      <c r="BB197" s="36"/>
      <c r="BC197" s="36"/>
      <c r="BD197" s="36"/>
      <c r="BE197" s="36"/>
      <c r="BF197" s="36"/>
      <c r="BG197" s="36"/>
      <c r="BH197" s="36"/>
      <c r="BI197" s="36"/>
      <c r="BJ197" s="36"/>
      <c r="BK197" s="36"/>
      <c r="BL197" s="36"/>
      <c r="BM197" s="36"/>
      <c r="BN197" s="36"/>
      <c r="BO197" s="36"/>
      <c r="BP197" s="36"/>
      <c r="BQ197" s="36"/>
      <c r="BR197" s="36"/>
      <c r="BS197" s="36"/>
      <c r="BT197" s="36"/>
      <c r="BU197" s="36"/>
      <c r="BV197" s="36"/>
      <c r="BW197" s="36"/>
      <c r="BX197" s="36"/>
      <c r="BY197" s="36"/>
      <c r="BZ197" s="36"/>
      <c r="CA197" s="36"/>
      <c r="CB197" s="36"/>
      <c r="CC197" s="36"/>
      <c r="CD197" s="36"/>
      <c r="CE197" s="36"/>
      <c r="CF197" s="36"/>
      <c r="CG197" s="36"/>
      <c r="CH197" s="36"/>
      <c r="CI197" s="36"/>
      <c r="CJ197" s="36"/>
      <c r="CK197" s="36"/>
      <c r="CL197" s="36"/>
      <c r="CM197" s="36"/>
      <c r="CN197" s="36"/>
      <c r="CO197" s="36"/>
      <c r="CP197" s="36"/>
      <c r="CQ197" s="36"/>
      <c r="CR197" s="36"/>
      <c r="CS197" s="36"/>
      <c r="CT197" s="36"/>
      <c r="CU197" s="36"/>
      <c r="CV197" s="36"/>
      <c r="CW197" s="36"/>
      <c r="CX197" s="36"/>
      <c r="CY197" s="36"/>
      <c r="CZ197" s="36"/>
      <c r="DA197" s="36"/>
      <c r="DB197" s="36"/>
      <c r="DC197" s="36"/>
      <c r="DD197" s="36"/>
      <c r="DE197" s="36"/>
      <c r="DF197" s="36"/>
      <c r="DG197" s="36"/>
      <c r="DH197" s="36"/>
      <c r="DI197" s="36"/>
      <c r="DJ197" s="36"/>
      <c r="DK197" s="36"/>
      <c r="DL197" s="36"/>
      <c r="DM197" s="36"/>
      <c r="DN197" s="36"/>
      <c r="DO197" s="36"/>
      <c r="DP197" s="36"/>
      <c r="DQ197" s="36"/>
      <c r="DR197" s="36"/>
      <c r="DS197" s="36"/>
      <c r="DT197" s="36"/>
      <c r="DU197" s="36"/>
      <c r="DV197" s="36"/>
      <c r="DW197" s="36"/>
      <c r="DX197" s="36"/>
      <c r="DY197" s="36"/>
      <c r="DZ197" s="36"/>
      <c r="EA197" s="36"/>
      <c r="EB197" s="36"/>
      <c r="EC197" s="36"/>
      <c r="ED197" s="36"/>
      <c r="EE197" s="36"/>
      <c r="EF197" s="36"/>
      <c r="EG197" s="36"/>
      <c r="EH197" s="36"/>
      <c r="EI197" s="36"/>
      <c r="EJ197" s="36"/>
      <c r="EK197" s="36"/>
      <c r="EL197" s="36"/>
      <c r="EM197" s="36"/>
      <c r="EN197" s="36"/>
      <c r="EO197" s="36"/>
      <c r="EP197" s="36"/>
      <c r="EQ197" s="36"/>
      <c r="ER197" s="36"/>
    </row>
    <row r="198" spans="1:148" ht="49.5" customHeight="1">
      <c r="A198" s="36"/>
      <c r="B198" s="36"/>
      <c r="C198" s="36"/>
      <c r="D198" s="36"/>
      <c r="E198" s="36"/>
      <c r="F198" s="36"/>
      <c r="G198" s="36"/>
      <c r="H198" s="36"/>
      <c r="I198" s="36"/>
      <c r="J198" s="36"/>
      <c r="K198" s="36"/>
      <c r="L198" s="36"/>
      <c r="M198" s="36"/>
      <c r="N198" s="36"/>
      <c r="O198" s="36"/>
      <c r="P198" s="36"/>
      <c r="Q198" s="36"/>
      <c r="R198" s="36"/>
      <c r="S198" s="36"/>
      <c r="T198" s="36"/>
      <c r="U198" s="36"/>
      <c r="V198" s="36"/>
      <c r="W198" s="36"/>
      <c r="X198" s="36"/>
      <c r="Y198" s="36"/>
      <c r="Z198" s="36"/>
      <c r="AA198" s="36"/>
      <c r="AB198" s="36"/>
      <c r="AC198" s="36"/>
      <c r="AD198" s="36"/>
      <c r="AE198" s="36"/>
      <c r="AF198" s="36"/>
      <c r="AG198" s="36"/>
      <c r="AH198" s="36"/>
      <c r="AI198" s="36"/>
      <c r="AJ198" s="36"/>
      <c r="AK198" s="36"/>
      <c r="AL198" s="36"/>
      <c r="AM198" s="36"/>
      <c r="AN198" s="36"/>
      <c r="AO198" s="36"/>
      <c r="AP198" s="36"/>
      <c r="AQ198" s="36"/>
      <c r="AR198" s="36"/>
      <c r="AS198" s="36"/>
      <c r="AT198" s="36"/>
      <c r="AU198" s="36"/>
      <c r="AV198" s="36"/>
      <c r="AW198" s="36"/>
      <c r="AX198" s="36"/>
      <c r="AY198" s="36"/>
      <c r="AZ198" s="36"/>
      <c r="BA198" s="36"/>
      <c r="BB198" s="36"/>
      <c r="BC198" s="36"/>
      <c r="BD198" s="36"/>
      <c r="BE198" s="36"/>
      <c r="BF198" s="36"/>
      <c r="BG198" s="36"/>
      <c r="BH198" s="36"/>
      <c r="BI198" s="36"/>
      <c r="BJ198" s="36"/>
      <c r="BK198" s="36"/>
      <c r="BL198" s="36"/>
      <c r="BM198" s="36"/>
      <c r="BN198" s="36"/>
      <c r="BO198" s="36"/>
      <c r="BP198" s="36"/>
      <c r="BQ198" s="36"/>
      <c r="BR198" s="36"/>
      <c r="BS198" s="36"/>
      <c r="BT198" s="36"/>
      <c r="BU198" s="36"/>
      <c r="BV198" s="36"/>
      <c r="BW198" s="36"/>
      <c r="BX198" s="36"/>
      <c r="BY198" s="36"/>
      <c r="BZ198" s="36"/>
      <c r="CA198" s="36"/>
      <c r="CB198" s="36"/>
      <c r="CC198" s="36"/>
      <c r="CD198" s="36"/>
      <c r="CE198" s="36"/>
      <c r="CF198" s="36"/>
      <c r="CG198" s="36"/>
      <c r="CH198" s="36"/>
      <c r="CI198" s="36"/>
      <c r="CJ198" s="36"/>
      <c r="CK198" s="36"/>
      <c r="CL198" s="36"/>
      <c r="CM198" s="36"/>
      <c r="CN198" s="36"/>
      <c r="CO198" s="36"/>
      <c r="CP198" s="36"/>
      <c r="CQ198" s="36"/>
      <c r="CR198" s="36"/>
      <c r="CS198" s="36"/>
      <c r="CT198" s="36"/>
      <c r="CU198" s="36"/>
      <c r="CV198" s="36"/>
      <c r="CW198" s="36"/>
      <c r="CX198" s="36"/>
      <c r="CY198" s="36"/>
      <c r="CZ198" s="36"/>
      <c r="DA198" s="36"/>
      <c r="DB198" s="36"/>
      <c r="DC198" s="36"/>
      <c r="DD198" s="36"/>
      <c r="DE198" s="36"/>
      <c r="DF198" s="36"/>
      <c r="DG198" s="36"/>
      <c r="DH198" s="36"/>
      <c r="DI198" s="36"/>
      <c r="DJ198" s="36"/>
      <c r="DK198" s="36"/>
      <c r="DL198" s="36"/>
      <c r="DM198" s="36"/>
      <c r="DN198" s="36"/>
      <c r="DO198" s="36"/>
      <c r="DP198" s="36"/>
      <c r="DQ198" s="36"/>
      <c r="DR198" s="36"/>
      <c r="DS198" s="36"/>
      <c r="DT198" s="36"/>
      <c r="DU198" s="36"/>
      <c r="DV198" s="36"/>
      <c r="DW198" s="36"/>
      <c r="DX198" s="36"/>
      <c r="DY198" s="36"/>
      <c r="DZ198" s="36"/>
      <c r="EA198" s="36"/>
      <c r="EB198" s="36"/>
      <c r="EC198" s="36"/>
      <c r="ED198" s="36"/>
      <c r="EE198" s="36"/>
      <c r="EF198" s="36"/>
      <c r="EG198" s="36"/>
      <c r="EH198" s="36"/>
      <c r="EI198" s="36"/>
      <c r="EJ198" s="36"/>
      <c r="EK198" s="36"/>
      <c r="EL198" s="36"/>
      <c r="EM198" s="36"/>
      <c r="EN198" s="36"/>
      <c r="EO198" s="36"/>
      <c r="EP198" s="36"/>
      <c r="EQ198" s="36"/>
      <c r="ER198" s="36"/>
    </row>
    <row r="199" spans="1:148" ht="49.5" customHeight="1">
      <c r="A199" s="36"/>
      <c r="B199" s="36"/>
      <c r="C199" s="36"/>
      <c r="D199" s="36"/>
      <c r="E199" s="36"/>
      <c r="F199" s="36"/>
      <c r="G199" s="36"/>
      <c r="H199" s="36"/>
      <c r="I199" s="36"/>
      <c r="J199" s="36"/>
      <c r="K199" s="36"/>
      <c r="L199" s="36"/>
      <c r="M199" s="36"/>
      <c r="N199" s="36"/>
      <c r="O199" s="36"/>
      <c r="P199" s="36"/>
      <c r="Q199" s="36"/>
      <c r="R199" s="36"/>
      <c r="S199" s="36"/>
      <c r="T199" s="36"/>
      <c r="U199" s="36"/>
      <c r="V199" s="36"/>
      <c r="W199" s="36"/>
      <c r="X199" s="36"/>
      <c r="Y199" s="36"/>
      <c r="Z199" s="36"/>
      <c r="AA199" s="36"/>
      <c r="AB199" s="36"/>
      <c r="AC199" s="36"/>
      <c r="AD199" s="36"/>
      <c r="AE199" s="36"/>
      <c r="AF199" s="36"/>
      <c r="AG199" s="36"/>
      <c r="AH199" s="36"/>
      <c r="AI199" s="36"/>
      <c r="AJ199" s="36"/>
      <c r="AK199" s="36"/>
      <c r="AL199" s="36"/>
      <c r="AM199" s="36"/>
      <c r="AN199" s="36"/>
      <c r="AO199" s="36"/>
      <c r="AP199" s="36"/>
      <c r="AQ199" s="36"/>
      <c r="AR199" s="36"/>
      <c r="AS199" s="36"/>
      <c r="AT199" s="36"/>
      <c r="AU199" s="36"/>
      <c r="AV199" s="36"/>
      <c r="AW199" s="36"/>
      <c r="AX199" s="36"/>
      <c r="AY199" s="36"/>
      <c r="AZ199" s="36"/>
      <c r="BA199" s="36"/>
      <c r="BB199" s="36"/>
      <c r="BC199" s="36"/>
      <c r="BD199" s="36"/>
      <c r="BE199" s="36"/>
      <c r="BF199" s="36"/>
      <c r="BG199" s="36"/>
      <c r="BH199" s="36"/>
      <c r="BI199" s="36"/>
      <c r="BJ199" s="36"/>
      <c r="BK199" s="36"/>
      <c r="BL199" s="36"/>
      <c r="BM199" s="36"/>
      <c r="BN199" s="36"/>
      <c r="BO199" s="36"/>
      <c r="BP199" s="36"/>
      <c r="BQ199" s="36"/>
      <c r="BR199" s="36"/>
      <c r="BS199" s="36"/>
      <c r="BT199" s="36"/>
      <c r="BU199" s="36"/>
      <c r="BV199" s="36"/>
      <c r="BW199" s="36"/>
      <c r="BX199" s="36"/>
      <c r="BY199" s="36"/>
      <c r="BZ199" s="36"/>
      <c r="CA199" s="36"/>
      <c r="CB199" s="36"/>
      <c r="CC199" s="36"/>
      <c r="CD199" s="36"/>
      <c r="CE199" s="36"/>
      <c r="CF199" s="36"/>
      <c r="CG199" s="36"/>
      <c r="CH199" s="36"/>
      <c r="CI199" s="36"/>
      <c r="CJ199" s="36"/>
      <c r="CK199" s="36"/>
      <c r="CL199" s="36"/>
      <c r="CM199" s="36"/>
      <c r="CN199" s="36"/>
      <c r="CO199" s="36"/>
      <c r="CP199" s="36"/>
      <c r="CQ199" s="36"/>
      <c r="CR199" s="36"/>
      <c r="CS199" s="36"/>
      <c r="CT199" s="36"/>
      <c r="CU199" s="36"/>
      <c r="CV199" s="36"/>
      <c r="CW199" s="36"/>
      <c r="CX199" s="36"/>
      <c r="CY199" s="36"/>
      <c r="CZ199" s="36"/>
      <c r="DA199" s="36"/>
      <c r="DB199" s="36"/>
      <c r="DC199" s="36"/>
      <c r="DD199" s="36"/>
      <c r="DE199" s="36"/>
      <c r="DF199" s="36"/>
      <c r="DG199" s="36"/>
      <c r="DH199" s="36"/>
      <c r="DI199" s="36"/>
      <c r="DJ199" s="36"/>
      <c r="DK199" s="36"/>
      <c r="DL199" s="36"/>
      <c r="DM199" s="36"/>
      <c r="DN199" s="36"/>
      <c r="DO199" s="36"/>
      <c r="DP199" s="36"/>
      <c r="DQ199" s="36"/>
      <c r="DR199" s="36"/>
      <c r="DS199" s="36"/>
      <c r="DT199" s="36"/>
      <c r="DU199" s="36"/>
      <c r="DV199" s="36"/>
      <c r="DW199" s="36"/>
      <c r="DX199" s="36"/>
      <c r="DY199" s="36"/>
      <c r="DZ199" s="36"/>
      <c r="EA199" s="36"/>
      <c r="EB199" s="36"/>
      <c r="EC199" s="36"/>
      <c r="ED199" s="36"/>
      <c r="EE199" s="36"/>
      <c r="EF199" s="36"/>
      <c r="EG199" s="36"/>
      <c r="EH199" s="36"/>
      <c r="EI199" s="36"/>
      <c r="EJ199" s="36"/>
      <c r="EK199" s="36"/>
      <c r="EL199" s="36"/>
      <c r="EM199" s="36"/>
      <c r="EN199" s="36"/>
      <c r="EO199" s="36"/>
      <c r="EP199" s="36"/>
      <c r="EQ199" s="36"/>
      <c r="ER199" s="36"/>
    </row>
    <row r="200" spans="1:148" ht="49.5" customHeight="1">
      <c r="A200" s="36"/>
      <c r="B200" s="36"/>
      <c r="C200" s="36"/>
      <c r="D200" s="36"/>
      <c r="E200" s="36"/>
      <c r="F200" s="36"/>
      <c r="G200" s="36"/>
      <c r="H200" s="36"/>
      <c r="I200" s="36"/>
      <c r="J200" s="36"/>
      <c r="K200" s="36"/>
      <c r="L200" s="36"/>
      <c r="M200" s="36"/>
      <c r="N200" s="36"/>
      <c r="O200" s="36"/>
      <c r="P200" s="36"/>
      <c r="Q200" s="36"/>
      <c r="R200" s="36"/>
      <c r="S200" s="36"/>
      <c r="T200" s="36"/>
      <c r="U200" s="36"/>
      <c r="V200" s="36"/>
      <c r="W200" s="36"/>
      <c r="X200" s="36"/>
      <c r="Y200" s="36"/>
      <c r="Z200" s="36"/>
      <c r="AA200" s="36"/>
      <c r="AB200" s="36"/>
      <c r="AC200" s="36"/>
      <c r="AD200" s="36"/>
      <c r="AE200" s="36"/>
      <c r="AF200" s="36"/>
      <c r="AG200" s="36"/>
      <c r="AH200" s="36"/>
      <c r="AI200" s="36"/>
      <c r="AJ200" s="36"/>
      <c r="AK200" s="36"/>
      <c r="AL200" s="36"/>
      <c r="AM200" s="36"/>
      <c r="AN200" s="36"/>
      <c r="AO200" s="36"/>
      <c r="AP200" s="36"/>
      <c r="AQ200" s="36"/>
      <c r="AR200" s="36"/>
      <c r="AS200" s="36"/>
      <c r="AT200" s="36"/>
      <c r="AU200" s="36"/>
      <c r="AV200" s="36"/>
      <c r="AW200" s="36"/>
      <c r="AX200" s="36"/>
      <c r="AY200" s="36"/>
      <c r="AZ200" s="36"/>
      <c r="BA200" s="36"/>
      <c r="BB200" s="36"/>
      <c r="BC200" s="36"/>
      <c r="BD200" s="36"/>
      <c r="BE200" s="36"/>
      <c r="BF200" s="36"/>
      <c r="BG200" s="36"/>
      <c r="BH200" s="36"/>
      <c r="BI200" s="36"/>
      <c r="BJ200" s="36"/>
      <c r="BK200" s="36"/>
      <c r="BL200" s="36"/>
      <c r="BM200" s="36"/>
      <c r="BN200" s="36"/>
      <c r="BO200" s="36"/>
      <c r="BP200" s="36"/>
      <c r="BQ200" s="36"/>
      <c r="BR200" s="36"/>
      <c r="BS200" s="36"/>
      <c r="BT200" s="36"/>
      <c r="BU200" s="36"/>
      <c r="BV200" s="36"/>
      <c r="BW200" s="36"/>
      <c r="BX200" s="36"/>
      <c r="BY200" s="36"/>
      <c r="BZ200" s="36"/>
      <c r="CA200" s="36"/>
      <c r="CB200" s="36"/>
      <c r="CC200" s="36"/>
      <c r="CD200" s="36"/>
      <c r="CE200" s="36"/>
      <c r="CF200" s="36"/>
      <c r="CG200" s="36"/>
      <c r="CH200" s="36"/>
      <c r="CI200" s="36"/>
      <c r="CJ200" s="36"/>
      <c r="CK200" s="36"/>
      <c r="CL200" s="36"/>
      <c r="CM200" s="36"/>
      <c r="CN200" s="36"/>
      <c r="CO200" s="36"/>
      <c r="CP200" s="36"/>
      <c r="CQ200" s="36"/>
      <c r="CR200" s="36"/>
      <c r="CS200" s="36"/>
      <c r="CT200" s="36"/>
      <c r="CU200" s="36"/>
      <c r="CV200" s="36"/>
      <c r="CW200" s="36"/>
      <c r="CX200" s="36"/>
      <c r="CY200" s="36"/>
      <c r="CZ200" s="36"/>
      <c r="DA200" s="36"/>
      <c r="DB200" s="36"/>
      <c r="DC200" s="36"/>
      <c r="DD200" s="36"/>
      <c r="DE200" s="36"/>
      <c r="DF200" s="36"/>
      <c r="DG200" s="36"/>
      <c r="DH200" s="36"/>
      <c r="DI200" s="36"/>
      <c r="DJ200" s="36"/>
      <c r="DK200" s="36"/>
      <c r="DL200" s="36"/>
      <c r="DM200" s="36"/>
      <c r="DN200" s="36"/>
      <c r="DO200" s="36"/>
      <c r="DP200" s="36"/>
      <c r="DQ200" s="36"/>
      <c r="DR200" s="36"/>
      <c r="DS200" s="36"/>
      <c r="DT200" s="36"/>
      <c r="DU200" s="36"/>
      <c r="DV200" s="36"/>
      <c r="DW200" s="36"/>
      <c r="DX200" s="36"/>
      <c r="DY200" s="36"/>
      <c r="DZ200" s="36"/>
      <c r="EA200" s="36"/>
      <c r="EB200" s="36"/>
      <c r="EC200" s="36"/>
      <c r="ED200" s="36"/>
      <c r="EE200" s="36"/>
      <c r="EF200" s="36"/>
      <c r="EG200" s="36"/>
      <c r="EH200" s="36"/>
      <c r="EI200" s="36"/>
      <c r="EJ200" s="36"/>
      <c r="EK200" s="36"/>
      <c r="EL200" s="36"/>
      <c r="EM200" s="36"/>
      <c r="EN200" s="36"/>
      <c r="EO200" s="36"/>
      <c r="EP200" s="36"/>
      <c r="EQ200" s="36"/>
      <c r="ER200" s="36"/>
    </row>
    <row r="201" spans="1:148" ht="49.5" customHeight="1">
      <c r="A201" s="36"/>
      <c r="B201" s="36"/>
      <c r="C201" s="36"/>
      <c r="D201" s="36"/>
      <c r="E201" s="36"/>
      <c r="F201" s="36"/>
      <c r="G201" s="36"/>
      <c r="H201" s="36"/>
      <c r="I201" s="36"/>
      <c r="J201" s="36"/>
      <c r="K201" s="36"/>
      <c r="L201" s="36"/>
      <c r="M201" s="36"/>
      <c r="N201" s="36"/>
      <c r="O201" s="36"/>
      <c r="P201" s="36"/>
      <c r="Q201" s="36"/>
      <c r="R201" s="36"/>
      <c r="S201" s="36"/>
      <c r="T201" s="36"/>
      <c r="U201" s="36"/>
      <c r="V201" s="36"/>
      <c r="W201" s="36"/>
      <c r="X201" s="36"/>
      <c r="Y201" s="36"/>
      <c r="Z201" s="36"/>
      <c r="AA201" s="36"/>
      <c r="AB201" s="36"/>
      <c r="AC201" s="36"/>
      <c r="AD201" s="36"/>
      <c r="AE201" s="36"/>
      <c r="AF201" s="36"/>
      <c r="AG201" s="36"/>
      <c r="AH201" s="36"/>
      <c r="AI201" s="36"/>
      <c r="AJ201" s="36"/>
      <c r="AK201" s="36"/>
      <c r="AL201" s="36"/>
      <c r="AM201" s="36"/>
      <c r="AN201" s="36"/>
      <c r="AO201" s="36"/>
      <c r="AP201" s="36"/>
      <c r="AQ201" s="36"/>
      <c r="AR201" s="36"/>
      <c r="AS201" s="36"/>
      <c r="AT201" s="36"/>
      <c r="AU201" s="36"/>
      <c r="AV201" s="36"/>
      <c r="AW201" s="36"/>
      <c r="AX201" s="36"/>
      <c r="AY201" s="36"/>
      <c r="AZ201" s="36"/>
      <c r="BA201" s="36"/>
      <c r="BB201" s="36"/>
      <c r="BC201" s="36"/>
      <c r="BD201" s="36"/>
      <c r="BE201" s="36"/>
      <c r="BF201" s="36"/>
      <c r="BG201" s="36"/>
      <c r="BH201" s="36"/>
      <c r="BI201" s="36"/>
      <c r="BJ201" s="36"/>
      <c r="BK201" s="36"/>
      <c r="BL201" s="36"/>
      <c r="BM201" s="36"/>
      <c r="BN201" s="36"/>
      <c r="BO201" s="36"/>
      <c r="BP201" s="36"/>
      <c r="BQ201" s="36"/>
      <c r="BR201" s="36"/>
      <c r="BS201" s="36"/>
      <c r="BT201" s="36"/>
      <c r="BU201" s="36"/>
      <c r="BV201" s="36"/>
      <c r="BW201" s="36"/>
      <c r="BX201" s="36"/>
      <c r="BY201" s="36"/>
      <c r="BZ201" s="36"/>
      <c r="CA201" s="36"/>
      <c r="CB201" s="36"/>
      <c r="CC201" s="36"/>
      <c r="CD201" s="36"/>
      <c r="CE201" s="36"/>
      <c r="CF201" s="36"/>
      <c r="CG201" s="36"/>
      <c r="CH201" s="36"/>
      <c r="CI201" s="36"/>
      <c r="CJ201" s="36"/>
      <c r="CK201" s="36"/>
      <c r="CL201" s="36"/>
      <c r="CM201" s="36"/>
      <c r="CN201" s="36"/>
      <c r="CO201" s="36"/>
      <c r="CP201" s="36"/>
      <c r="CQ201" s="36"/>
      <c r="CR201" s="36"/>
      <c r="CS201" s="36"/>
      <c r="CT201" s="36"/>
      <c r="CU201" s="36"/>
      <c r="CV201" s="36"/>
      <c r="CW201" s="36"/>
      <c r="CX201" s="36"/>
      <c r="CY201" s="36"/>
      <c r="CZ201" s="36"/>
      <c r="DA201" s="36"/>
      <c r="DB201" s="36"/>
      <c r="DC201" s="36"/>
      <c r="DD201" s="36"/>
      <c r="DE201" s="36"/>
      <c r="DF201" s="36"/>
      <c r="DG201" s="36"/>
      <c r="DH201" s="36"/>
      <c r="DI201" s="36"/>
      <c r="DJ201" s="36"/>
      <c r="DK201" s="36"/>
      <c r="DL201" s="36"/>
      <c r="DM201" s="36"/>
      <c r="DN201" s="36"/>
      <c r="DO201" s="36"/>
      <c r="DP201" s="36"/>
      <c r="DQ201" s="36"/>
      <c r="DR201" s="36"/>
      <c r="DS201" s="36"/>
      <c r="DT201" s="36"/>
      <c r="DU201" s="36"/>
      <c r="DV201" s="36"/>
      <c r="DW201" s="36"/>
      <c r="DX201" s="36"/>
      <c r="DY201" s="36"/>
      <c r="DZ201" s="36"/>
      <c r="EA201" s="36"/>
      <c r="EB201" s="36"/>
      <c r="EC201" s="36"/>
      <c r="ED201" s="36"/>
      <c r="EE201" s="36"/>
      <c r="EF201" s="36"/>
      <c r="EG201" s="36"/>
      <c r="EH201" s="36"/>
      <c r="EI201" s="36"/>
      <c r="EJ201" s="36"/>
      <c r="EK201" s="36"/>
      <c r="EL201" s="36"/>
      <c r="EM201" s="36"/>
      <c r="EN201" s="36"/>
      <c r="EO201" s="36"/>
      <c r="EP201" s="36"/>
      <c r="EQ201" s="36"/>
      <c r="ER201" s="36"/>
    </row>
    <row r="202" spans="1:148" ht="49.5" customHeight="1">
      <c r="A202" s="36"/>
      <c r="B202" s="36"/>
      <c r="C202" s="36"/>
      <c r="D202" s="36"/>
      <c r="E202" s="36"/>
      <c r="F202" s="36"/>
      <c r="G202" s="36"/>
      <c r="H202" s="36"/>
      <c r="I202" s="36"/>
      <c r="J202" s="36"/>
      <c r="K202" s="36"/>
      <c r="L202" s="36"/>
      <c r="M202" s="36"/>
      <c r="N202" s="36"/>
      <c r="O202" s="36"/>
      <c r="P202" s="36"/>
      <c r="Q202" s="36"/>
      <c r="R202" s="36"/>
      <c r="S202" s="36"/>
      <c r="T202" s="36"/>
      <c r="U202" s="36"/>
      <c r="V202" s="36"/>
      <c r="W202" s="36"/>
      <c r="X202" s="36"/>
      <c r="Y202" s="36"/>
      <c r="Z202" s="36"/>
      <c r="AA202" s="36"/>
      <c r="AB202" s="36"/>
      <c r="AC202" s="36"/>
      <c r="AD202" s="36"/>
      <c r="AE202" s="36"/>
      <c r="AF202" s="36"/>
      <c r="AG202" s="36"/>
      <c r="AH202" s="36"/>
      <c r="AI202" s="36"/>
      <c r="AJ202" s="36"/>
      <c r="AK202" s="36"/>
      <c r="AL202" s="36"/>
      <c r="AM202" s="36"/>
      <c r="AN202" s="36"/>
      <c r="AO202" s="36"/>
      <c r="AP202" s="36"/>
      <c r="AQ202" s="36"/>
      <c r="AR202" s="36"/>
      <c r="AS202" s="36"/>
      <c r="AT202" s="36"/>
      <c r="AU202" s="36"/>
      <c r="AV202" s="36"/>
      <c r="AW202" s="36"/>
      <c r="AX202" s="36"/>
      <c r="AY202" s="36"/>
      <c r="AZ202" s="36"/>
      <c r="BA202" s="36"/>
      <c r="BB202" s="36"/>
      <c r="BC202" s="36"/>
      <c r="BD202" s="36"/>
      <c r="BE202" s="36"/>
      <c r="BF202" s="36"/>
      <c r="BG202" s="36"/>
      <c r="BH202" s="36"/>
      <c r="BI202" s="36"/>
      <c r="BJ202" s="36"/>
      <c r="BK202" s="36"/>
      <c r="BL202" s="36"/>
      <c r="BM202" s="36"/>
      <c r="BN202" s="36"/>
      <c r="BO202" s="36"/>
      <c r="BP202" s="36"/>
      <c r="BQ202" s="36"/>
      <c r="BR202" s="36"/>
      <c r="BS202" s="36"/>
      <c r="BT202" s="36"/>
      <c r="BU202" s="36"/>
      <c r="BV202" s="36"/>
      <c r="BW202" s="36"/>
      <c r="BX202" s="36"/>
      <c r="BY202" s="36"/>
      <c r="BZ202" s="36"/>
      <c r="CA202" s="36"/>
      <c r="CB202" s="36"/>
      <c r="CC202" s="36"/>
      <c r="CD202" s="36"/>
      <c r="CE202" s="36"/>
      <c r="CF202" s="36"/>
      <c r="CG202" s="36"/>
      <c r="CH202" s="36"/>
      <c r="CI202" s="36"/>
      <c r="CJ202" s="36"/>
      <c r="CK202" s="36"/>
      <c r="CL202" s="36"/>
      <c r="CM202" s="36"/>
      <c r="CN202" s="36"/>
      <c r="CO202" s="36"/>
      <c r="CP202" s="36"/>
      <c r="CQ202" s="36"/>
      <c r="CR202" s="36"/>
      <c r="CS202" s="36"/>
      <c r="CT202" s="36"/>
      <c r="CU202" s="36"/>
      <c r="CV202" s="36"/>
      <c r="CW202" s="36"/>
      <c r="CX202" s="36"/>
      <c r="CY202" s="36"/>
      <c r="CZ202" s="36"/>
      <c r="DA202" s="36"/>
      <c r="DB202" s="36"/>
      <c r="DC202" s="36"/>
      <c r="DD202" s="36"/>
      <c r="DE202" s="36"/>
      <c r="DF202" s="36"/>
      <c r="DG202" s="36"/>
      <c r="DH202" s="36"/>
      <c r="DI202" s="36"/>
      <c r="DJ202" s="36"/>
      <c r="DK202" s="36"/>
      <c r="DL202" s="36"/>
      <c r="DM202" s="36"/>
      <c r="DN202" s="36"/>
      <c r="DO202" s="36"/>
      <c r="DP202" s="36"/>
      <c r="DQ202" s="36"/>
      <c r="DR202" s="36"/>
      <c r="DS202" s="36"/>
      <c r="DT202" s="36"/>
      <c r="DU202" s="36"/>
      <c r="DV202" s="36"/>
      <c r="DW202" s="36"/>
      <c r="DX202" s="36"/>
      <c r="DY202" s="36"/>
      <c r="DZ202" s="36"/>
      <c r="EA202" s="36"/>
      <c r="EB202" s="36"/>
      <c r="EC202" s="36"/>
      <c r="ED202" s="36"/>
      <c r="EE202" s="36"/>
      <c r="EF202" s="36"/>
      <c r="EG202" s="36"/>
      <c r="EH202" s="36"/>
      <c r="EI202" s="36"/>
      <c r="EJ202" s="36"/>
      <c r="EK202" s="36"/>
      <c r="EL202" s="36"/>
      <c r="EM202" s="36"/>
      <c r="EN202" s="36"/>
      <c r="EO202" s="36"/>
      <c r="EP202" s="36"/>
      <c r="EQ202" s="36"/>
      <c r="ER202" s="36"/>
    </row>
    <row r="203" spans="1:148" ht="49.5" customHeight="1">
      <c r="A203" s="36"/>
      <c r="B203" s="36"/>
      <c r="C203" s="36"/>
      <c r="D203" s="36"/>
      <c r="E203" s="36"/>
      <c r="F203" s="36"/>
      <c r="G203" s="36"/>
      <c r="H203" s="36"/>
      <c r="I203" s="36"/>
      <c r="J203" s="36"/>
      <c r="K203" s="36"/>
      <c r="L203" s="36"/>
      <c r="M203" s="36"/>
      <c r="N203" s="36"/>
      <c r="O203" s="36"/>
      <c r="P203" s="36"/>
      <c r="Q203" s="36"/>
      <c r="R203" s="36"/>
      <c r="S203" s="36"/>
      <c r="T203" s="36"/>
      <c r="U203" s="36"/>
      <c r="V203" s="36"/>
      <c r="W203" s="36"/>
      <c r="X203" s="36"/>
      <c r="Y203" s="36"/>
      <c r="Z203" s="36"/>
      <c r="AA203" s="36"/>
      <c r="AB203" s="36"/>
      <c r="AC203" s="36"/>
      <c r="AD203" s="36"/>
      <c r="AE203" s="36"/>
      <c r="AF203" s="36"/>
      <c r="AG203" s="36"/>
      <c r="AH203" s="36"/>
      <c r="AI203" s="36"/>
      <c r="AJ203" s="36"/>
      <c r="AK203" s="36"/>
      <c r="AL203" s="36"/>
      <c r="AM203" s="36"/>
      <c r="AN203" s="36"/>
      <c r="AO203" s="36"/>
      <c r="AP203" s="36"/>
      <c r="AQ203" s="36"/>
      <c r="AR203" s="36"/>
      <c r="AS203" s="36"/>
      <c r="AT203" s="36"/>
      <c r="AU203" s="36"/>
      <c r="AV203" s="36"/>
      <c r="AW203" s="36"/>
      <c r="AX203" s="36"/>
      <c r="AY203" s="36"/>
      <c r="AZ203" s="36"/>
      <c r="BA203" s="36"/>
      <c r="BB203" s="36"/>
      <c r="BC203" s="36"/>
      <c r="BD203" s="36"/>
      <c r="BE203" s="36"/>
      <c r="BF203" s="36"/>
      <c r="BG203" s="36"/>
      <c r="BH203" s="36"/>
      <c r="BI203" s="36"/>
      <c r="BJ203" s="36"/>
      <c r="BK203" s="36"/>
      <c r="BL203" s="36"/>
      <c r="BM203" s="36"/>
      <c r="BN203" s="36"/>
      <c r="BO203" s="36"/>
      <c r="BP203" s="36"/>
      <c r="BQ203" s="36"/>
      <c r="BR203" s="36"/>
      <c r="BS203" s="36"/>
      <c r="BT203" s="36"/>
      <c r="BU203" s="36"/>
      <c r="BV203" s="36"/>
      <c r="BW203" s="36"/>
      <c r="BX203" s="36"/>
      <c r="BY203" s="36"/>
      <c r="BZ203" s="36"/>
      <c r="CA203" s="36"/>
      <c r="CB203" s="36"/>
      <c r="CC203" s="36"/>
      <c r="CD203" s="36"/>
      <c r="CE203" s="36"/>
      <c r="CF203" s="36"/>
      <c r="CG203" s="36"/>
      <c r="CH203" s="36"/>
      <c r="CI203" s="36"/>
      <c r="CJ203" s="36"/>
      <c r="CK203" s="36"/>
      <c r="CL203" s="36"/>
      <c r="CM203" s="36"/>
      <c r="CN203" s="36"/>
      <c r="CO203" s="36"/>
      <c r="CP203" s="36"/>
      <c r="CQ203" s="36"/>
      <c r="CR203" s="36"/>
      <c r="CS203" s="36"/>
      <c r="CT203" s="36"/>
      <c r="CU203" s="36"/>
      <c r="CV203" s="36"/>
      <c r="CW203" s="36"/>
      <c r="CX203" s="36"/>
      <c r="CY203" s="36"/>
      <c r="CZ203" s="36"/>
      <c r="DA203" s="36"/>
      <c r="DB203" s="36"/>
      <c r="DC203" s="36"/>
      <c r="DD203" s="36"/>
      <c r="DE203" s="36"/>
      <c r="DF203" s="36"/>
      <c r="DG203" s="36"/>
      <c r="DH203" s="36"/>
      <c r="DI203" s="36"/>
      <c r="DJ203" s="36"/>
      <c r="DK203" s="36"/>
      <c r="DL203" s="36"/>
      <c r="DM203" s="36"/>
      <c r="DN203" s="36"/>
      <c r="DO203" s="36"/>
      <c r="DP203" s="36"/>
      <c r="DQ203" s="36"/>
      <c r="DR203" s="36"/>
      <c r="DS203" s="36"/>
      <c r="DT203" s="36"/>
      <c r="DU203" s="36"/>
      <c r="DV203" s="36"/>
      <c r="DW203" s="36"/>
      <c r="DX203" s="36"/>
      <c r="DY203" s="36"/>
      <c r="DZ203" s="36"/>
      <c r="EA203" s="36"/>
      <c r="EB203" s="36"/>
      <c r="EC203" s="36"/>
      <c r="ED203" s="36"/>
      <c r="EE203" s="36"/>
      <c r="EF203" s="36"/>
      <c r="EG203" s="36"/>
      <c r="EH203" s="36"/>
      <c r="EI203" s="36"/>
      <c r="EJ203" s="36"/>
      <c r="EK203" s="36"/>
      <c r="EL203" s="36"/>
      <c r="EM203" s="36"/>
      <c r="EN203" s="36"/>
      <c r="EO203" s="36"/>
      <c r="EP203" s="36"/>
      <c r="EQ203" s="36"/>
      <c r="ER203" s="36"/>
    </row>
    <row r="204" spans="1:148" ht="49.5" customHeight="1">
      <c r="A204" s="36"/>
      <c r="B204" s="36"/>
      <c r="C204" s="36"/>
      <c r="D204" s="36"/>
      <c r="E204" s="36"/>
      <c r="F204" s="36"/>
      <c r="G204" s="36"/>
      <c r="H204" s="36"/>
      <c r="I204" s="36"/>
      <c r="J204" s="36"/>
      <c r="K204" s="36"/>
      <c r="L204" s="36"/>
      <c r="M204" s="36"/>
      <c r="N204" s="36"/>
      <c r="O204" s="36"/>
      <c r="P204" s="36"/>
      <c r="Q204" s="36"/>
      <c r="R204" s="36"/>
      <c r="S204" s="36"/>
      <c r="T204" s="36"/>
      <c r="U204" s="36"/>
      <c r="V204" s="36"/>
      <c r="W204" s="36"/>
      <c r="X204" s="36"/>
      <c r="Y204" s="36"/>
      <c r="Z204" s="36"/>
      <c r="AA204" s="36"/>
      <c r="AB204" s="36"/>
      <c r="AC204" s="36"/>
      <c r="AD204" s="36"/>
      <c r="AE204" s="36"/>
      <c r="AF204" s="36"/>
      <c r="AG204" s="36"/>
      <c r="AH204" s="36"/>
      <c r="AI204" s="36"/>
      <c r="AJ204" s="36"/>
      <c r="AK204" s="36"/>
      <c r="AL204" s="36"/>
      <c r="AM204" s="36"/>
      <c r="AN204" s="36"/>
      <c r="AO204" s="36"/>
      <c r="AP204" s="36"/>
      <c r="AQ204" s="36"/>
      <c r="AR204" s="36"/>
      <c r="AS204" s="36"/>
      <c r="AT204" s="36"/>
      <c r="AU204" s="36"/>
      <c r="AV204" s="36"/>
      <c r="AW204" s="36"/>
      <c r="AX204" s="36"/>
      <c r="AY204" s="36"/>
      <c r="AZ204" s="36"/>
      <c r="BA204" s="36"/>
      <c r="BB204" s="36"/>
      <c r="BC204" s="36"/>
      <c r="BD204" s="36"/>
      <c r="BE204" s="36"/>
      <c r="BF204" s="36"/>
      <c r="BG204" s="36"/>
      <c r="BH204" s="36"/>
      <c r="BI204" s="36"/>
      <c r="BJ204" s="36"/>
      <c r="BK204" s="36"/>
      <c r="BL204" s="36"/>
      <c r="BM204" s="36"/>
      <c r="BN204" s="36"/>
      <c r="BO204" s="36"/>
      <c r="BP204" s="36"/>
      <c r="BQ204" s="36"/>
      <c r="BR204" s="36"/>
      <c r="BS204" s="36"/>
      <c r="BT204" s="36"/>
      <c r="BU204" s="36"/>
      <c r="BV204" s="36"/>
      <c r="BW204" s="36"/>
      <c r="BX204" s="36"/>
      <c r="BY204" s="36"/>
      <c r="BZ204" s="36"/>
      <c r="CA204" s="36"/>
      <c r="CB204" s="36"/>
      <c r="CC204" s="36"/>
      <c r="CD204" s="36"/>
      <c r="CE204" s="36"/>
      <c r="CF204" s="36"/>
      <c r="CG204" s="36"/>
      <c r="CH204" s="36"/>
      <c r="CI204" s="36"/>
      <c r="CJ204" s="36"/>
      <c r="CK204" s="36"/>
      <c r="CL204" s="36"/>
      <c r="CM204" s="36"/>
      <c r="CN204" s="36"/>
      <c r="CO204" s="36"/>
      <c r="CP204" s="36"/>
      <c r="CQ204" s="36"/>
      <c r="CR204" s="36"/>
      <c r="CS204" s="36"/>
      <c r="CT204" s="36"/>
      <c r="CU204" s="36"/>
      <c r="CV204" s="36"/>
      <c r="CW204" s="36"/>
      <c r="CX204" s="36"/>
      <c r="CY204" s="36"/>
      <c r="CZ204" s="36"/>
      <c r="DA204" s="36"/>
      <c r="DB204" s="36"/>
      <c r="DC204" s="36"/>
      <c r="DD204" s="36"/>
      <c r="DE204" s="36"/>
      <c r="DF204" s="36"/>
      <c r="DG204" s="36"/>
      <c r="DH204" s="36"/>
      <c r="DI204" s="36"/>
      <c r="DJ204" s="36"/>
      <c r="DK204" s="36"/>
      <c r="DL204" s="36"/>
      <c r="DM204" s="36"/>
      <c r="DN204" s="36"/>
      <c r="DO204" s="36"/>
      <c r="DP204" s="36"/>
      <c r="DQ204" s="36"/>
      <c r="DR204" s="36"/>
      <c r="DS204" s="36"/>
      <c r="DT204" s="36"/>
      <c r="DU204" s="36"/>
      <c r="DV204" s="36"/>
      <c r="DW204" s="36"/>
      <c r="DX204" s="36"/>
      <c r="DY204" s="36"/>
      <c r="DZ204" s="36"/>
      <c r="EA204" s="36"/>
      <c r="EB204" s="36"/>
      <c r="EC204" s="36"/>
      <c r="ED204" s="36"/>
      <c r="EE204" s="36"/>
      <c r="EF204" s="36"/>
      <c r="EG204" s="36"/>
      <c r="EH204" s="36"/>
      <c r="EI204" s="36"/>
      <c r="EJ204" s="36"/>
      <c r="EK204" s="36"/>
      <c r="EL204" s="36"/>
      <c r="EM204" s="36"/>
      <c r="EN204" s="36"/>
      <c r="EO204" s="36"/>
      <c r="EP204" s="36"/>
      <c r="EQ204" s="36"/>
      <c r="ER204" s="36"/>
    </row>
    <row r="205" spans="1:148" ht="49.5" customHeight="1">
      <c r="A205" s="36"/>
      <c r="B205" s="36"/>
      <c r="C205" s="36"/>
      <c r="D205" s="36"/>
      <c r="E205" s="36"/>
      <c r="F205" s="36"/>
      <c r="G205" s="36"/>
      <c r="H205" s="36"/>
      <c r="I205" s="36"/>
      <c r="J205" s="36"/>
      <c r="K205" s="36"/>
      <c r="L205" s="36"/>
      <c r="M205" s="36"/>
      <c r="N205" s="36"/>
      <c r="O205" s="36"/>
      <c r="P205" s="36"/>
      <c r="Q205" s="36"/>
      <c r="R205" s="36"/>
      <c r="S205" s="36"/>
      <c r="T205" s="36"/>
      <c r="U205" s="36"/>
      <c r="V205" s="36"/>
      <c r="W205" s="36"/>
      <c r="X205" s="36"/>
      <c r="Y205" s="36"/>
      <c r="Z205" s="36"/>
      <c r="AA205" s="36"/>
      <c r="AB205" s="36"/>
      <c r="AC205" s="36"/>
      <c r="AD205" s="36"/>
      <c r="AE205" s="36"/>
      <c r="AF205" s="36"/>
      <c r="AG205" s="36"/>
      <c r="AH205" s="36"/>
      <c r="AI205" s="36"/>
      <c r="AJ205" s="36"/>
      <c r="AK205" s="36"/>
      <c r="AL205" s="36"/>
      <c r="AM205" s="36"/>
      <c r="AN205" s="36"/>
      <c r="AO205" s="36"/>
      <c r="AP205" s="36"/>
      <c r="AQ205" s="36"/>
      <c r="AR205" s="36"/>
      <c r="AS205" s="36"/>
      <c r="AT205" s="36"/>
      <c r="AU205" s="36"/>
      <c r="AV205" s="36"/>
      <c r="AW205" s="36"/>
      <c r="AX205" s="36"/>
      <c r="AY205" s="36"/>
      <c r="AZ205" s="36"/>
      <c r="BA205" s="36"/>
      <c r="BB205" s="36"/>
      <c r="BC205" s="36"/>
      <c r="BD205" s="36"/>
      <c r="BE205" s="36"/>
      <c r="BF205" s="36"/>
      <c r="BG205" s="36"/>
      <c r="BH205" s="36"/>
      <c r="BI205" s="36"/>
      <c r="BJ205" s="36"/>
      <c r="BK205" s="36"/>
      <c r="BL205" s="36"/>
      <c r="BM205" s="36"/>
      <c r="BN205" s="36"/>
      <c r="BO205" s="36"/>
      <c r="BP205" s="36"/>
      <c r="BQ205" s="36"/>
      <c r="BR205" s="36"/>
      <c r="BS205" s="36"/>
      <c r="BT205" s="36"/>
      <c r="BU205" s="36"/>
      <c r="BV205" s="36"/>
      <c r="BW205" s="36"/>
      <c r="BX205" s="36"/>
      <c r="BY205" s="36"/>
      <c r="BZ205" s="36"/>
      <c r="CA205" s="36"/>
      <c r="CB205" s="36"/>
      <c r="CC205" s="36"/>
      <c r="CD205" s="36"/>
      <c r="CE205" s="36"/>
      <c r="CF205" s="36"/>
      <c r="CG205" s="36"/>
      <c r="CH205" s="36"/>
      <c r="CI205" s="36"/>
      <c r="CJ205" s="36"/>
      <c r="CK205" s="36"/>
      <c r="CL205" s="36"/>
      <c r="CM205" s="36"/>
      <c r="CN205" s="36"/>
      <c r="CO205" s="36"/>
      <c r="CP205" s="36"/>
      <c r="CQ205" s="36"/>
      <c r="CR205" s="36"/>
      <c r="CS205" s="36"/>
      <c r="CT205" s="36"/>
      <c r="CU205" s="36"/>
      <c r="CV205" s="36"/>
      <c r="CW205" s="36"/>
      <c r="CX205" s="36"/>
      <c r="CY205" s="36"/>
      <c r="CZ205" s="36"/>
      <c r="DA205" s="36"/>
      <c r="DB205" s="36"/>
      <c r="DC205" s="36"/>
      <c r="DD205" s="36"/>
      <c r="DE205" s="36"/>
      <c r="DF205" s="36"/>
      <c r="DG205" s="36"/>
      <c r="DH205" s="36"/>
      <c r="DI205" s="36"/>
      <c r="DJ205" s="36"/>
      <c r="DK205" s="36"/>
      <c r="DL205" s="36"/>
      <c r="DM205" s="36"/>
      <c r="DN205" s="36"/>
      <c r="DO205" s="36"/>
      <c r="DP205" s="36"/>
      <c r="DQ205" s="36"/>
      <c r="DR205" s="36"/>
      <c r="DS205" s="36"/>
      <c r="DT205" s="36"/>
      <c r="DU205" s="36"/>
      <c r="DV205" s="36"/>
      <c r="DW205" s="36"/>
      <c r="DX205" s="36"/>
      <c r="DY205" s="36"/>
      <c r="DZ205" s="36"/>
      <c r="EA205" s="36"/>
      <c r="EB205" s="36"/>
      <c r="EC205" s="36"/>
      <c r="ED205" s="36"/>
      <c r="EE205" s="36"/>
      <c r="EF205" s="36"/>
      <c r="EG205" s="36"/>
      <c r="EH205" s="36"/>
      <c r="EI205" s="36"/>
      <c r="EJ205" s="36"/>
      <c r="EK205" s="36"/>
      <c r="EL205" s="36"/>
      <c r="EM205" s="36"/>
      <c r="EN205" s="36"/>
      <c r="EO205" s="36"/>
      <c r="EP205" s="36"/>
      <c r="EQ205" s="36"/>
      <c r="ER205" s="36"/>
    </row>
    <row r="206" spans="1:148" ht="49.5" customHeight="1">
      <c r="A206" s="36"/>
      <c r="B206" s="36"/>
      <c r="C206" s="36"/>
      <c r="D206" s="36"/>
      <c r="E206" s="36"/>
      <c r="F206" s="36"/>
      <c r="G206" s="36"/>
      <c r="H206" s="36"/>
      <c r="I206" s="36"/>
      <c r="J206" s="36"/>
      <c r="K206" s="36"/>
      <c r="L206" s="36"/>
      <c r="M206" s="36"/>
      <c r="N206" s="36"/>
      <c r="O206" s="36"/>
      <c r="P206" s="36"/>
      <c r="Q206" s="36"/>
      <c r="R206" s="36"/>
      <c r="S206" s="36"/>
      <c r="T206" s="36"/>
      <c r="U206" s="36"/>
      <c r="V206" s="36"/>
      <c r="W206" s="36"/>
      <c r="X206" s="36"/>
      <c r="Y206" s="36"/>
      <c r="Z206" s="36"/>
      <c r="AA206" s="36"/>
      <c r="AB206" s="36"/>
      <c r="AC206" s="36"/>
      <c r="AD206" s="36"/>
      <c r="AE206" s="36"/>
      <c r="AF206" s="36"/>
      <c r="AG206" s="36"/>
      <c r="AH206" s="36"/>
      <c r="AI206" s="36"/>
      <c r="AJ206" s="36"/>
      <c r="AK206" s="36"/>
      <c r="AL206" s="36"/>
      <c r="AM206" s="36"/>
      <c r="AN206" s="36"/>
      <c r="AO206" s="36"/>
      <c r="AP206" s="36"/>
      <c r="AQ206" s="36"/>
      <c r="AR206" s="36"/>
      <c r="AS206" s="36"/>
      <c r="AT206" s="36"/>
      <c r="AU206" s="36"/>
      <c r="AV206" s="36"/>
      <c r="AW206" s="36"/>
      <c r="AX206" s="36"/>
      <c r="AY206" s="36"/>
      <c r="AZ206" s="36"/>
      <c r="BA206" s="36"/>
      <c r="BB206" s="36"/>
      <c r="BC206" s="36"/>
      <c r="BD206" s="36"/>
      <c r="BE206" s="36"/>
      <c r="BF206" s="36"/>
      <c r="BG206" s="36"/>
      <c r="BH206" s="36"/>
      <c r="BI206" s="36"/>
      <c r="BJ206" s="36"/>
      <c r="BK206" s="36"/>
      <c r="BL206" s="36"/>
      <c r="BM206" s="36"/>
      <c r="BN206" s="36"/>
      <c r="BO206" s="36"/>
      <c r="BP206" s="36"/>
      <c r="BQ206" s="36"/>
      <c r="BR206" s="36"/>
      <c r="BS206" s="36"/>
      <c r="BT206" s="36"/>
      <c r="BU206" s="36"/>
      <c r="BV206" s="36"/>
      <c r="BW206" s="36"/>
      <c r="BX206" s="36"/>
      <c r="BY206" s="36"/>
      <c r="BZ206" s="36"/>
      <c r="CA206" s="36"/>
      <c r="CB206" s="36"/>
      <c r="CC206" s="36"/>
      <c r="CD206" s="36"/>
      <c r="CE206" s="36"/>
      <c r="CF206" s="36"/>
      <c r="CG206" s="36"/>
      <c r="CH206" s="36"/>
      <c r="CI206" s="36"/>
      <c r="CJ206" s="36"/>
      <c r="CK206" s="36"/>
      <c r="CL206" s="36"/>
      <c r="CM206" s="36"/>
      <c r="CN206" s="36"/>
      <c r="CO206" s="36"/>
      <c r="CP206" s="36"/>
      <c r="CQ206" s="36"/>
      <c r="CR206" s="36"/>
      <c r="CS206" s="36"/>
      <c r="CT206" s="36"/>
      <c r="CU206" s="36"/>
      <c r="CV206" s="36"/>
      <c r="CW206" s="36"/>
      <c r="CX206" s="36"/>
      <c r="CY206" s="36"/>
      <c r="CZ206" s="36"/>
      <c r="DA206" s="36"/>
      <c r="DB206" s="36"/>
      <c r="DC206" s="36"/>
      <c r="DD206" s="36"/>
      <c r="DE206" s="36"/>
      <c r="DF206" s="36"/>
      <c r="DG206" s="36"/>
      <c r="DH206" s="36"/>
      <c r="DI206" s="36"/>
      <c r="DJ206" s="36"/>
      <c r="DK206" s="36"/>
      <c r="DL206" s="36"/>
      <c r="DM206" s="36"/>
      <c r="DN206" s="36"/>
      <c r="DO206" s="36"/>
      <c r="DP206" s="36"/>
      <c r="DQ206" s="36"/>
      <c r="DR206" s="36"/>
      <c r="DS206" s="36"/>
      <c r="DT206" s="36"/>
      <c r="DU206" s="36"/>
      <c r="DV206" s="36"/>
      <c r="DW206" s="36"/>
      <c r="DX206" s="36"/>
      <c r="DY206" s="36"/>
      <c r="DZ206" s="36"/>
      <c r="EA206" s="36"/>
      <c r="EB206" s="36"/>
      <c r="EC206" s="36"/>
      <c r="ED206" s="36"/>
      <c r="EE206" s="36"/>
      <c r="EF206" s="36"/>
      <c r="EG206" s="36"/>
      <c r="EH206" s="36"/>
      <c r="EI206" s="36"/>
      <c r="EJ206" s="36"/>
      <c r="EK206" s="36"/>
      <c r="EL206" s="36"/>
      <c r="EM206" s="36"/>
      <c r="EN206" s="36"/>
      <c r="EO206" s="36"/>
      <c r="EP206" s="36"/>
      <c r="EQ206" s="36"/>
      <c r="ER206" s="36"/>
    </row>
    <row r="207" spans="1:148" ht="49.5" customHeight="1">
      <c r="A207" s="36"/>
      <c r="B207" s="36"/>
      <c r="C207" s="36"/>
      <c r="D207" s="36"/>
      <c r="E207" s="36"/>
      <c r="F207" s="36"/>
      <c r="G207" s="36"/>
      <c r="H207" s="36"/>
      <c r="I207" s="36"/>
      <c r="J207" s="36"/>
      <c r="K207" s="36"/>
      <c r="L207" s="36"/>
      <c r="M207" s="36"/>
      <c r="N207" s="36"/>
      <c r="O207" s="36"/>
      <c r="P207" s="36"/>
      <c r="Q207" s="36"/>
      <c r="R207" s="36"/>
      <c r="S207" s="36"/>
      <c r="T207" s="36"/>
      <c r="U207" s="36"/>
      <c r="V207" s="36"/>
      <c r="W207" s="36"/>
      <c r="X207" s="36"/>
      <c r="Y207" s="36"/>
      <c r="Z207" s="36"/>
      <c r="AA207" s="36"/>
      <c r="AB207" s="36"/>
      <c r="AC207" s="36"/>
      <c r="AD207" s="36"/>
      <c r="AE207" s="36"/>
      <c r="AF207" s="36"/>
      <c r="AG207" s="36"/>
      <c r="AH207" s="36"/>
      <c r="AI207" s="36"/>
      <c r="AJ207" s="36"/>
      <c r="AK207" s="36"/>
      <c r="AL207" s="36"/>
      <c r="AM207" s="36"/>
      <c r="AN207" s="36"/>
      <c r="AO207" s="36"/>
      <c r="AP207" s="36"/>
      <c r="AQ207" s="36"/>
      <c r="AR207" s="36"/>
      <c r="AS207" s="36"/>
      <c r="AT207" s="36"/>
      <c r="AU207" s="36"/>
      <c r="AV207" s="36"/>
      <c r="AW207" s="36"/>
      <c r="AX207" s="36"/>
      <c r="AY207" s="36"/>
      <c r="AZ207" s="36"/>
      <c r="BA207" s="36"/>
      <c r="BB207" s="36"/>
      <c r="BC207" s="36"/>
      <c r="BD207" s="36"/>
      <c r="BE207" s="36"/>
      <c r="BF207" s="36"/>
      <c r="BG207" s="36"/>
      <c r="BH207" s="36"/>
      <c r="BI207" s="36"/>
      <c r="BJ207" s="36"/>
      <c r="BK207" s="36"/>
      <c r="BL207" s="36"/>
      <c r="BM207" s="36"/>
      <c r="BN207" s="36"/>
      <c r="BO207" s="36"/>
      <c r="BP207" s="36"/>
      <c r="BQ207" s="36"/>
      <c r="BR207" s="36"/>
      <c r="BS207" s="36"/>
      <c r="BT207" s="36"/>
      <c r="BU207" s="36"/>
      <c r="BV207" s="36"/>
      <c r="BW207" s="36"/>
      <c r="BX207" s="36"/>
      <c r="BY207" s="36"/>
      <c r="BZ207" s="36"/>
      <c r="CA207" s="36"/>
      <c r="CB207" s="36"/>
      <c r="CC207" s="36"/>
      <c r="CD207" s="36"/>
      <c r="CE207" s="36"/>
      <c r="CF207" s="36"/>
      <c r="CG207" s="36"/>
      <c r="CH207" s="36"/>
      <c r="CI207" s="36"/>
      <c r="CJ207" s="36"/>
      <c r="CK207" s="36"/>
      <c r="CL207" s="36"/>
      <c r="CM207" s="36"/>
      <c r="CN207" s="36"/>
      <c r="CO207" s="36"/>
      <c r="CP207" s="36"/>
      <c r="CQ207" s="36"/>
      <c r="CR207" s="36"/>
      <c r="CS207" s="36"/>
      <c r="CT207" s="36"/>
      <c r="CU207" s="36"/>
      <c r="CV207" s="36"/>
      <c r="CW207" s="36"/>
      <c r="CX207" s="36"/>
      <c r="CY207" s="36"/>
      <c r="CZ207" s="36"/>
      <c r="DA207" s="36"/>
      <c r="DB207" s="36"/>
      <c r="DC207" s="36"/>
      <c r="DD207" s="36"/>
      <c r="DE207" s="36"/>
      <c r="DF207" s="36"/>
      <c r="DG207" s="36"/>
      <c r="DH207" s="36"/>
      <c r="DI207" s="36"/>
      <c r="DJ207" s="36"/>
      <c r="DK207" s="36"/>
      <c r="DL207" s="36"/>
      <c r="DM207" s="36"/>
      <c r="DN207" s="36"/>
      <c r="DO207" s="36"/>
      <c r="DP207" s="36"/>
      <c r="DQ207" s="36"/>
      <c r="DR207" s="36"/>
      <c r="DS207" s="36"/>
      <c r="DT207" s="36"/>
      <c r="DU207" s="36"/>
      <c r="DV207" s="36"/>
      <c r="DW207" s="36"/>
      <c r="DX207" s="36"/>
      <c r="DY207" s="36"/>
      <c r="DZ207" s="36"/>
      <c r="EA207" s="36"/>
      <c r="EB207" s="36"/>
      <c r="EC207" s="36"/>
      <c r="ED207" s="36"/>
      <c r="EE207" s="36"/>
      <c r="EF207" s="36"/>
      <c r="EG207" s="36"/>
      <c r="EH207" s="36"/>
      <c r="EI207" s="36"/>
      <c r="EJ207" s="36"/>
      <c r="EK207" s="36"/>
      <c r="EL207" s="36"/>
      <c r="EM207" s="36"/>
      <c r="EN207" s="36"/>
      <c r="EO207" s="36"/>
      <c r="EP207" s="36"/>
      <c r="EQ207" s="36"/>
      <c r="ER207" s="36"/>
    </row>
    <row r="208" spans="1:148" ht="49.5" customHeight="1">
      <c r="A208" s="36"/>
      <c r="B208" s="36"/>
      <c r="C208" s="36"/>
      <c r="D208" s="36"/>
      <c r="E208" s="36"/>
      <c r="F208" s="36"/>
      <c r="G208" s="36"/>
      <c r="H208" s="36"/>
      <c r="I208" s="36"/>
      <c r="J208" s="36"/>
      <c r="K208" s="36"/>
      <c r="L208" s="36"/>
      <c r="M208" s="36"/>
      <c r="N208" s="36"/>
      <c r="O208" s="36"/>
      <c r="P208" s="36"/>
      <c r="Q208" s="36"/>
      <c r="R208" s="36"/>
      <c r="S208" s="36"/>
      <c r="T208" s="36"/>
      <c r="U208" s="36"/>
      <c r="V208" s="36"/>
      <c r="W208" s="36"/>
      <c r="X208" s="36"/>
      <c r="Y208" s="36"/>
      <c r="Z208" s="36"/>
      <c r="AA208" s="36"/>
      <c r="AB208" s="36"/>
      <c r="AC208" s="36"/>
      <c r="AD208" s="36"/>
      <c r="AE208" s="36"/>
      <c r="AF208" s="36"/>
      <c r="AG208" s="36"/>
      <c r="AH208" s="36"/>
      <c r="AI208" s="36"/>
      <c r="AJ208" s="36"/>
      <c r="AK208" s="36"/>
      <c r="AL208" s="36"/>
      <c r="AM208" s="36"/>
      <c r="AN208" s="36"/>
      <c r="AO208" s="36"/>
      <c r="AP208" s="36"/>
      <c r="AQ208" s="36"/>
      <c r="AR208" s="36"/>
      <c r="AS208" s="36"/>
      <c r="AT208" s="36"/>
      <c r="AU208" s="36"/>
      <c r="AV208" s="36"/>
      <c r="AW208" s="36"/>
      <c r="AX208" s="36"/>
      <c r="AY208" s="36"/>
      <c r="AZ208" s="36"/>
      <c r="BA208" s="36"/>
      <c r="BB208" s="36"/>
      <c r="BC208" s="36"/>
      <c r="BD208" s="36"/>
      <c r="BE208" s="36"/>
      <c r="BF208" s="36"/>
      <c r="BG208" s="36"/>
      <c r="BH208" s="36"/>
      <c r="BI208" s="36"/>
      <c r="BJ208" s="36"/>
      <c r="BK208" s="36"/>
      <c r="BL208" s="36"/>
      <c r="BM208" s="36"/>
      <c r="BN208" s="36"/>
      <c r="BO208" s="36"/>
      <c r="BP208" s="36"/>
      <c r="BQ208" s="36"/>
      <c r="BR208" s="36"/>
      <c r="BS208" s="36"/>
      <c r="BT208" s="36"/>
      <c r="BU208" s="36"/>
      <c r="BV208" s="36"/>
      <c r="BW208" s="36"/>
      <c r="BX208" s="36"/>
      <c r="BY208" s="36"/>
      <c r="BZ208" s="36"/>
      <c r="CA208" s="36"/>
      <c r="CB208" s="36"/>
      <c r="CC208" s="36"/>
      <c r="CD208" s="36"/>
      <c r="CE208" s="36"/>
      <c r="CF208" s="36"/>
      <c r="CG208" s="36"/>
      <c r="CH208" s="36"/>
      <c r="CI208" s="36"/>
      <c r="CJ208" s="36"/>
      <c r="CK208" s="36"/>
      <c r="CL208" s="36"/>
      <c r="CM208" s="36"/>
      <c r="CN208" s="36"/>
      <c r="CO208" s="36"/>
      <c r="CP208" s="36"/>
      <c r="CQ208" s="36"/>
      <c r="CR208" s="36"/>
      <c r="CS208" s="36"/>
      <c r="CT208" s="36"/>
      <c r="CU208" s="36"/>
      <c r="CV208" s="36"/>
      <c r="CW208" s="36"/>
      <c r="CX208" s="36"/>
      <c r="CY208" s="36"/>
      <c r="CZ208" s="36"/>
      <c r="DA208" s="36"/>
      <c r="DB208" s="36"/>
      <c r="DC208" s="36"/>
      <c r="DD208" s="36"/>
      <c r="DE208" s="36"/>
      <c r="DF208" s="36"/>
      <c r="DG208" s="36"/>
      <c r="DH208" s="36"/>
      <c r="DI208" s="36"/>
      <c r="DJ208" s="36"/>
      <c r="DK208" s="36"/>
      <c r="DL208" s="36"/>
      <c r="DM208" s="36"/>
      <c r="DN208" s="36"/>
      <c r="DO208" s="36"/>
      <c r="DP208" s="36"/>
      <c r="DQ208" s="36"/>
      <c r="DR208" s="36"/>
      <c r="DS208" s="36"/>
      <c r="DT208" s="36"/>
      <c r="DU208" s="36"/>
      <c r="DV208" s="36"/>
      <c r="DW208" s="36"/>
      <c r="DX208" s="36"/>
      <c r="DY208" s="36"/>
      <c r="DZ208" s="36"/>
      <c r="EA208" s="36"/>
      <c r="EB208" s="36"/>
      <c r="EC208" s="36"/>
      <c r="ED208" s="36"/>
      <c r="EE208" s="36"/>
      <c r="EF208" s="36"/>
      <c r="EG208" s="36"/>
      <c r="EH208" s="36"/>
      <c r="EI208" s="36"/>
      <c r="EJ208" s="36"/>
      <c r="EK208" s="36"/>
      <c r="EL208" s="36"/>
      <c r="EM208" s="36"/>
      <c r="EN208" s="36"/>
      <c r="EO208" s="36"/>
      <c r="EP208" s="36"/>
      <c r="EQ208" s="36"/>
      <c r="ER208" s="36"/>
    </row>
    <row r="209" spans="1:148" ht="49.5" customHeight="1">
      <c r="A209" s="36"/>
      <c r="B209" s="36"/>
      <c r="C209" s="36"/>
      <c r="D209" s="36"/>
      <c r="E209" s="36"/>
      <c r="F209" s="36"/>
      <c r="G209" s="36"/>
      <c r="H209" s="36"/>
      <c r="I209" s="36"/>
      <c r="J209" s="36"/>
      <c r="K209" s="36"/>
      <c r="L209" s="36"/>
      <c r="M209" s="36"/>
      <c r="N209" s="36"/>
      <c r="O209" s="36"/>
      <c r="P209" s="36"/>
      <c r="Q209" s="36"/>
      <c r="R209" s="36"/>
      <c r="S209" s="36"/>
      <c r="T209" s="36"/>
      <c r="U209" s="36"/>
      <c r="V209" s="36"/>
      <c r="W209" s="36"/>
      <c r="X209" s="36"/>
      <c r="Y209" s="36"/>
      <c r="Z209" s="36"/>
      <c r="AA209" s="36"/>
      <c r="AB209" s="36"/>
      <c r="AC209" s="36"/>
      <c r="AD209" s="36"/>
      <c r="AE209" s="36"/>
      <c r="AF209" s="36"/>
      <c r="AG209" s="36"/>
      <c r="AH209" s="36"/>
      <c r="AI209" s="36"/>
      <c r="AJ209" s="36"/>
      <c r="AK209" s="36"/>
      <c r="AL209" s="36"/>
      <c r="AM209" s="36"/>
      <c r="AN209" s="36"/>
      <c r="AO209" s="36"/>
      <c r="AP209" s="36"/>
      <c r="AQ209" s="36"/>
      <c r="AR209" s="36"/>
      <c r="AS209" s="36"/>
      <c r="AT209" s="36"/>
      <c r="AU209" s="36"/>
      <c r="AV209" s="36"/>
      <c r="AW209" s="36"/>
      <c r="AX209" s="36"/>
      <c r="AY209" s="36"/>
      <c r="AZ209" s="36"/>
      <c r="BA209" s="36"/>
      <c r="BB209" s="36"/>
      <c r="BC209" s="36"/>
      <c r="BD209" s="36"/>
      <c r="BE209" s="36"/>
      <c r="BF209" s="36"/>
      <c r="BG209" s="36"/>
      <c r="BH209" s="36"/>
      <c r="BI209" s="36"/>
      <c r="BJ209" s="36"/>
      <c r="BK209" s="36"/>
      <c r="BL209" s="36"/>
      <c r="BM209" s="36"/>
      <c r="BN209" s="36"/>
      <c r="BO209" s="36"/>
      <c r="BP209" s="36"/>
      <c r="BQ209" s="36"/>
      <c r="BR209" s="36"/>
      <c r="BS209" s="36"/>
      <c r="BT209" s="36"/>
      <c r="BU209" s="36"/>
      <c r="BV209" s="36"/>
      <c r="BW209" s="36"/>
      <c r="BX209" s="36"/>
      <c r="BY209" s="36"/>
      <c r="BZ209" s="36"/>
      <c r="CA209" s="36"/>
      <c r="CB209" s="36"/>
      <c r="CC209" s="36"/>
      <c r="CD209" s="36"/>
      <c r="CE209" s="36"/>
      <c r="CF209" s="36"/>
      <c r="CG209" s="36"/>
      <c r="CH209" s="36"/>
      <c r="CI209" s="36"/>
      <c r="CJ209" s="36"/>
      <c r="CK209" s="36"/>
      <c r="CL209" s="36"/>
      <c r="CM209" s="36"/>
      <c r="CN209" s="36"/>
      <c r="CO209" s="36"/>
      <c r="CP209" s="36"/>
      <c r="CQ209" s="36"/>
      <c r="CR209" s="36"/>
      <c r="CS209" s="36"/>
      <c r="CT209" s="36"/>
      <c r="CU209" s="36"/>
      <c r="CV209" s="36"/>
      <c r="CW209" s="36"/>
      <c r="CX209" s="36"/>
      <c r="CY209" s="36"/>
      <c r="CZ209" s="36"/>
      <c r="DA209" s="36"/>
      <c r="DB209" s="36"/>
      <c r="DC209" s="36"/>
      <c r="DD209" s="36"/>
      <c r="DE209" s="36"/>
      <c r="DF209" s="36"/>
      <c r="DG209" s="36"/>
      <c r="DH209" s="36"/>
      <c r="DI209" s="36"/>
      <c r="DJ209" s="36"/>
      <c r="DK209" s="36"/>
      <c r="DL209" s="36"/>
      <c r="DM209" s="36"/>
      <c r="DN209" s="36"/>
      <c r="DO209" s="36"/>
      <c r="DP209" s="36"/>
      <c r="DQ209" s="36"/>
      <c r="DR209" s="36"/>
      <c r="DS209" s="36"/>
      <c r="DT209" s="36"/>
      <c r="DU209" s="36"/>
      <c r="DV209" s="36"/>
      <c r="DW209" s="36"/>
      <c r="DX209" s="36"/>
      <c r="DY209" s="36"/>
      <c r="DZ209" s="36"/>
      <c r="EA209" s="36"/>
      <c r="EB209" s="36"/>
      <c r="EC209" s="36"/>
      <c r="ED209" s="36"/>
      <c r="EE209" s="36"/>
      <c r="EF209" s="36"/>
      <c r="EG209" s="36"/>
      <c r="EH209" s="36"/>
      <c r="EI209" s="36"/>
      <c r="EJ209" s="36"/>
      <c r="EK209" s="36"/>
      <c r="EL209" s="36"/>
      <c r="EM209" s="36"/>
      <c r="EN209" s="36"/>
      <c r="EO209" s="36"/>
      <c r="EP209" s="36"/>
      <c r="EQ209" s="36"/>
      <c r="ER209" s="36"/>
    </row>
    <row r="210" spans="1:148" ht="49.5" customHeight="1">
      <c r="A210" s="36"/>
      <c r="B210" s="36"/>
      <c r="C210" s="36"/>
      <c r="D210" s="36"/>
      <c r="E210" s="36"/>
      <c r="F210" s="36"/>
      <c r="G210" s="36"/>
      <c r="H210" s="36"/>
      <c r="I210" s="36"/>
      <c r="J210" s="36"/>
      <c r="K210" s="36"/>
      <c r="L210" s="36"/>
      <c r="M210" s="36"/>
      <c r="N210" s="36"/>
      <c r="O210" s="36"/>
      <c r="P210" s="36"/>
      <c r="Q210" s="36"/>
      <c r="R210" s="36"/>
      <c r="S210" s="36"/>
      <c r="T210" s="36"/>
      <c r="U210" s="36"/>
      <c r="V210" s="36"/>
      <c r="W210" s="36"/>
      <c r="X210" s="36"/>
      <c r="Y210" s="36"/>
      <c r="Z210" s="36"/>
      <c r="AA210" s="36"/>
      <c r="AB210" s="36"/>
      <c r="AC210" s="36"/>
      <c r="AD210" s="36"/>
      <c r="AE210" s="36"/>
      <c r="AF210" s="36"/>
      <c r="AG210" s="36"/>
      <c r="AH210" s="36"/>
      <c r="AI210" s="36"/>
      <c r="AJ210" s="36"/>
      <c r="AK210" s="36"/>
      <c r="AL210" s="36"/>
      <c r="AM210" s="36"/>
      <c r="AN210" s="36"/>
      <c r="AO210" s="36"/>
      <c r="AP210" s="36"/>
      <c r="AQ210" s="36"/>
      <c r="AR210" s="36"/>
      <c r="AS210" s="36"/>
      <c r="AT210" s="36"/>
      <c r="AU210" s="36"/>
      <c r="AV210" s="36"/>
      <c r="AW210" s="36"/>
      <c r="AX210" s="36"/>
      <c r="AY210" s="36"/>
      <c r="AZ210" s="36"/>
      <c r="BA210" s="36"/>
      <c r="BB210" s="36"/>
      <c r="BC210" s="36"/>
      <c r="BD210" s="36"/>
      <c r="BE210" s="36"/>
      <c r="BF210" s="36"/>
      <c r="BG210" s="36"/>
      <c r="BH210" s="36"/>
      <c r="BI210" s="36"/>
      <c r="BJ210" s="36"/>
      <c r="BK210" s="36"/>
      <c r="BL210" s="36"/>
      <c r="BM210" s="36"/>
      <c r="BN210" s="36"/>
      <c r="BO210" s="36"/>
      <c r="BP210" s="36"/>
      <c r="BQ210" s="36"/>
      <c r="BR210" s="36"/>
      <c r="BS210" s="36"/>
      <c r="BT210" s="36"/>
      <c r="BU210" s="36"/>
      <c r="BV210" s="36"/>
      <c r="BW210" s="36"/>
      <c r="BX210" s="36"/>
      <c r="BY210" s="36"/>
      <c r="BZ210" s="36"/>
      <c r="CA210" s="36"/>
      <c r="CB210" s="36"/>
      <c r="CC210" s="36"/>
      <c r="CD210" s="36"/>
      <c r="CE210" s="36"/>
      <c r="CF210" s="36"/>
      <c r="CG210" s="36"/>
      <c r="CH210" s="36"/>
      <c r="CI210" s="36"/>
      <c r="CJ210" s="36"/>
      <c r="CK210" s="36"/>
      <c r="CL210" s="36"/>
      <c r="CM210" s="36"/>
      <c r="CN210" s="36"/>
      <c r="CO210" s="36"/>
      <c r="CP210" s="36"/>
      <c r="CQ210" s="36"/>
      <c r="CR210" s="36"/>
      <c r="CS210" s="36"/>
      <c r="CT210" s="36"/>
      <c r="CU210" s="36"/>
      <c r="CV210" s="36"/>
      <c r="CW210" s="36"/>
      <c r="CX210" s="36"/>
      <c r="CY210" s="36"/>
      <c r="CZ210" s="36"/>
      <c r="DA210" s="36"/>
      <c r="DB210" s="36"/>
      <c r="DC210" s="36"/>
      <c r="DD210" s="36"/>
      <c r="DE210" s="36"/>
      <c r="DF210" s="36"/>
      <c r="DG210" s="36"/>
      <c r="DH210" s="36"/>
      <c r="DI210" s="36"/>
      <c r="DJ210" s="36"/>
      <c r="DK210" s="36"/>
      <c r="DL210" s="36"/>
      <c r="DM210" s="36"/>
      <c r="DN210" s="36"/>
      <c r="DO210" s="36"/>
      <c r="DP210" s="36"/>
      <c r="DQ210" s="36"/>
      <c r="DR210" s="36"/>
      <c r="DS210" s="36"/>
      <c r="DT210" s="36"/>
      <c r="DU210" s="36"/>
      <c r="DV210" s="36"/>
      <c r="DW210" s="36"/>
      <c r="DX210" s="36"/>
      <c r="DY210" s="36"/>
      <c r="DZ210" s="36"/>
      <c r="EA210" s="36"/>
      <c r="EB210" s="36"/>
      <c r="EC210" s="36"/>
      <c r="ED210" s="36"/>
      <c r="EE210" s="36"/>
      <c r="EF210" s="36"/>
      <c r="EG210" s="36"/>
      <c r="EH210" s="36"/>
      <c r="EI210" s="36"/>
      <c r="EJ210" s="36"/>
      <c r="EK210" s="36"/>
      <c r="EL210" s="36"/>
      <c r="EM210" s="36"/>
      <c r="EN210" s="36"/>
      <c r="EO210" s="36"/>
      <c r="EP210" s="36"/>
      <c r="EQ210" s="36"/>
      <c r="ER210" s="36"/>
    </row>
    <row r="211" spans="1:148" ht="49.5" customHeight="1">
      <c r="A211" s="36"/>
      <c r="B211" s="36"/>
      <c r="C211" s="36"/>
      <c r="D211" s="36"/>
      <c r="E211" s="36"/>
      <c r="F211" s="36"/>
      <c r="G211" s="36"/>
      <c r="H211" s="36"/>
      <c r="I211" s="36"/>
      <c r="J211" s="36"/>
      <c r="K211" s="36"/>
      <c r="L211" s="36"/>
      <c r="M211" s="36"/>
      <c r="N211" s="36"/>
      <c r="O211" s="36"/>
      <c r="P211" s="36"/>
      <c r="Q211" s="36"/>
      <c r="R211" s="36"/>
      <c r="S211" s="36"/>
      <c r="T211" s="36"/>
      <c r="U211" s="36"/>
      <c r="V211" s="36"/>
      <c r="W211" s="36"/>
      <c r="X211" s="36"/>
      <c r="Y211" s="36"/>
      <c r="Z211" s="36"/>
      <c r="AA211" s="36"/>
      <c r="AB211" s="36"/>
      <c r="AC211" s="36"/>
      <c r="AD211" s="36"/>
      <c r="AE211" s="36"/>
      <c r="AF211" s="36"/>
      <c r="AG211" s="36"/>
      <c r="AH211" s="36"/>
      <c r="AI211" s="36"/>
      <c r="AJ211" s="36"/>
      <c r="AK211" s="36"/>
      <c r="AL211" s="36"/>
      <c r="AM211" s="36"/>
      <c r="AN211" s="36"/>
      <c r="AO211" s="36"/>
      <c r="AP211" s="36"/>
      <c r="AQ211" s="36"/>
      <c r="AR211" s="36"/>
      <c r="AS211" s="36"/>
      <c r="AT211" s="36"/>
      <c r="AU211" s="36"/>
      <c r="AV211" s="36"/>
      <c r="AW211" s="36"/>
      <c r="AX211" s="36"/>
      <c r="AY211" s="36"/>
      <c r="AZ211" s="36"/>
      <c r="BA211" s="36"/>
      <c r="BB211" s="36"/>
      <c r="BC211" s="36"/>
      <c r="BD211" s="36"/>
      <c r="BE211" s="36"/>
      <c r="BF211" s="36"/>
      <c r="BG211" s="36"/>
      <c r="BH211" s="36"/>
      <c r="BI211" s="36"/>
      <c r="BJ211" s="36"/>
      <c r="BK211" s="36"/>
      <c r="BL211" s="36"/>
      <c r="BM211" s="36"/>
      <c r="BN211" s="36"/>
      <c r="BO211" s="36"/>
      <c r="BP211" s="36"/>
      <c r="BQ211" s="36"/>
      <c r="BR211" s="36"/>
      <c r="BS211" s="36"/>
      <c r="BT211" s="36"/>
      <c r="BU211" s="36"/>
      <c r="BV211" s="36"/>
      <c r="BW211" s="36"/>
      <c r="BX211" s="36"/>
      <c r="BY211" s="36"/>
      <c r="BZ211" s="36"/>
      <c r="CA211" s="36"/>
      <c r="CB211" s="36"/>
      <c r="CC211" s="36"/>
      <c r="CD211" s="36"/>
      <c r="CE211" s="36"/>
      <c r="CF211" s="36"/>
      <c r="CG211" s="36"/>
      <c r="CH211" s="36"/>
      <c r="CI211" s="36"/>
      <c r="CJ211" s="36"/>
      <c r="CK211" s="36"/>
      <c r="CL211" s="36"/>
      <c r="CM211" s="36"/>
      <c r="CN211" s="36"/>
      <c r="CO211" s="36"/>
      <c r="CP211" s="36"/>
      <c r="CQ211" s="36"/>
      <c r="CR211" s="36"/>
      <c r="CS211" s="36"/>
      <c r="CT211" s="36"/>
      <c r="CU211" s="36"/>
      <c r="CV211" s="36"/>
      <c r="CW211" s="36"/>
      <c r="CX211" s="36"/>
      <c r="CY211" s="36"/>
      <c r="CZ211" s="36"/>
      <c r="DA211" s="36"/>
      <c r="DB211" s="36"/>
      <c r="DC211" s="36"/>
      <c r="DD211" s="36"/>
      <c r="DE211" s="36"/>
      <c r="DF211" s="36"/>
      <c r="DG211" s="36"/>
      <c r="DH211" s="36"/>
      <c r="DI211" s="36"/>
      <c r="DJ211" s="36"/>
      <c r="DK211" s="36"/>
      <c r="DL211" s="36"/>
      <c r="DM211" s="36"/>
      <c r="DN211" s="36"/>
      <c r="DO211" s="36"/>
      <c r="DP211" s="36"/>
      <c r="DQ211" s="36"/>
      <c r="DR211" s="36"/>
      <c r="DS211" s="36"/>
      <c r="DT211" s="36"/>
      <c r="DU211" s="36"/>
      <c r="DV211" s="36"/>
      <c r="DW211" s="36"/>
      <c r="DX211" s="36"/>
      <c r="DY211" s="36"/>
      <c r="DZ211" s="36"/>
      <c r="EA211" s="36"/>
      <c r="EB211" s="36"/>
      <c r="EC211" s="36"/>
      <c r="ED211" s="36"/>
      <c r="EE211" s="36"/>
      <c r="EF211" s="36"/>
      <c r="EG211" s="36"/>
      <c r="EH211" s="36"/>
      <c r="EI211" s="36"/>
      <c r="EJ211" s="36"/>
      <c r="EK211" s="36"/>
      <c r="EL211" s="36"/>
      <c r="EM211" s="36"/>
      <c r="EN211" s="36"/>
      <c r="EO211" s="36"/>
      <c r="EP211" s="36"/>
      <c r="EQ211" s="36"/>
      <c r="ER211" s="36"/>
    </row>
    <row r="212" spans="1:148" ht="49.5" customHeight="1">
      <c r="A212" s="36"/>
      <c r="B212" s="36"/>
      <c r="C212" s="36"/>
      <c r="D212" s="36"/>
      <c r="E212" s="36"/>
      <c r="F212" s="36"/>
      <c r="G212" s="36"/>
      <c r="H212" s="36"/>
      <c r="I212" s="36"/>
      <c r="J212" s="36"/>
      <c r="K212" s="36"/>
      <c r="L212" s="36"/>
      <c r="M212" s="36"/>
      <c r="N212" s="36"/>
      <c r="O212" s="36"/>
      <c r="P212" s="36"/>
      <c r="Q212" s="36"/>
      <c r="R212" s="36"/>
      <c r="S212" s="36"/>
      <c r="T212" s="36"/>
      <c r="U212" s="36"/>
      <c r="V212" s="36"/>
      <c r="W212" s="36"/>
      <c r="X212" s="36"/>
      <c r="Y212" s="36"/>
      <c r="Z212" s="36"/>
      <c r="AA212" s="36"/>
      <c r="AB212" s="36"/>
      <c r="AC212" s="36"/>
      <c r="AD212" s="36"/>
      <c r="AE212" s="36"/>
      <c r="AF212" s="36"/>
      <c r="AG212" s="36"/>
      <c r="AH212" s="36"/>
      <c r="AI212" s="36"/>
      <c r="AJ212" s="36"/>
      <c r="AK212" s="36"/>
      <c r="AL212" s="36"/>
      <c r="AM212" s="36"/>
      <c r="AN212" s="36"/>
      <c r="AO212" s="36"/>
      <c r="AP212" s="36"/>
      <c r="AQ212" s="36"/>
      <c r="AR212" s="36"/>
      <c r="AS212" s="36"/>
      <c r="AT212" s="36"/>
      <c r="AU212" s="36"/>
      <c r="AV212" s="36"/>
      <c r="AW212" s="36"/>
      <c r="AX212" s="36"/>
      <c r="AY212" s="36"/>
      <c r="AZ212" s="36"/>
      <c r="BA212" s="36"/>
      <c r="BB212" s="36"/>
      <c r="BC212" s="36"/>
      <c r="BD212" s="36"/>
      <c r="BE212" s="36"/>
      <c r="BF212" s="36"/>
      <c r="BG212" s="36"/>
      <c r="BH212" s="36"/>
      <c r="BI212" s="36"/>
      <c r="BJ212" s="36"/>
      <c r="BK212" s="36"/>
      <c r="BL212" s="36"/>
      <c r="BM212" s="36"/>
      <c r="BN212" s="36"/>
      <c r="BO212" s="36"/>
      <c r="BP212" s="36"/>
      <c r="BQ212" s="36"/>
      <c r="BR212" s="36"/>
      <c r="BS212" s="36"/>
      <c r="BT212" s="36"/>
      <c r="BU212" s="36"/>
      <c r="BV212" s="36"/>
      <c r="BW212" s="36"/>
      <c r="BX212" s="36"/>
      <c r="BY212" s="36"/>
      <c r="BZ212" s="36"/>
      <c r="CA212" s="36"/>
      <c r="CB212" s="36"/>
      <c r="CC212" s="36"/>
      <c r="CD212" s="36"/>
      <c r="CE212" s="36"/>
      <c r="CF212" s="36"/>
      <c r="CG212" s="36"/>
      <c r="CH212" s="36"/>
      <c r="CI212" s="36"/>
      <c r="CJ212" s="36"/>
      <c r="CK212" s="36"/>
      <c r="CL212" s="36"/>
      <c r="CM212" s="36"/>
      <c r="CN212" s="36"/>
      <c r="CO212" s="36"/>
      <c r="CP212" s="36"/>
      <c r="CQ212" s="36"/>
      <c r="CR212" s="36"/>
      <c r="CS212" s="36"/>
      <c r="CT212" s="36"/>
      <c r="CU212" s="36"/>
      <c r="CV212" s="36"/>
      <c r="CW212" s="36"/>
      <c r="CX212" s="36"/>
      <c r="CY212" s="36"/>
      <c r="CZ212" s="36"/>
      <c r="DA212" s="36"/>
      <c r="DB212" s="36"/>
      <c r="DC212" s="36"/>
      <c r="DD212" s="36"/>
      <c r="DE212" s="36"/>
      <c r="DF212" s="36"/>
      <c r="DG212" s="36"/>
      <c r="DH212" s="36"/>
      <c r="DI212" s="36"/>
      <c r="DJ212" s="36"/>
      <c r="DK212" s="36"/>
      <c r="DL212" s="36"/>
      <c r="DM212" s="36"/>
      <c r="DN212" s="36"/>
      <c r="DO212" s="36"/>
      <c r="DP212" s="36"/>
      <c r="DQ212" s="36"/>
      <c r="DR212" s="36"/>
      <c r="DS212" s="36"/>
      <c r="DT212" s="36"/>
      <c r="DU212" s="36"/>
      <c r="DV212" s="36"/>
      <c r="DW212" s="36"/>
      <c r="DX212" s="36"/>
      <c r="DY212" s="36"/>
      <c r="DZ212" s="36"/>
      <c r="EA212" s="36"/>
      <c r="EB212" s="36"/>
      <c r="EC212" s="36"/>
      <c r="ED212" s="36"/>
      <c r="EE212" s="36"/>
      <c r="EF212" s="36"/>
      <c r="EG212" s="36"/>
      <c r="EH212" s="36"/>
      <c r="EI212" s="36"/>
      <c r="EJ212" s="36"/>
      <c r="EK212" s="36"/>
      <c r="EL212" s="36"/>
      <c r="EM212" s="36"/>
      <c r="EN212" s="36"/>
      <c r="EO212" s="36"/>
      <c r="EP212" s="36"/>
      <c r="EQ212" s="36"/>
      <c r="ER212" s="36"/>
    </row>
    <row r="213" spans="1:148" ht="49.5" customHeight="1">
      <c r="A213" s="36"/>
      <c r="B213" s="36"/>
      <c r="C213" s="36"/>
      <c r="D213" s="36"/>
      <c r="E213" s="36"/>
      <c r="F213" s="36"/>
      <c r="G213" s="36"/>
      <c r="H213" s="36"/>
      <c r="I213" s="36"/>
      <c r="J213" s="36"/>
      <c r="K213" s="36"/>
      <c r="L213" s="36"/>
      <c r="M213" s="36"/>
      <c r="N213" s="36"/>
      <c r="O213" s="36"/>
      <c r="P213" s="36"/>
      <c r="Q213" s="36"/>
      <c r="R213" s="36"/>
      <c r="S213" s="36"/>
      <c r="T213" s="36"/>
      <c r="U213" s="36"/>
      <c r="V213" s="36"/>
      <c r="W213" s="36"/>
      <c r="X213" s="36"/>
      <c r="Y213" s="36"/>
      <c r="Z213" s="36"/>
      <c r="AA213" s="36"/>
      <c r="AB213" s="36"/>
      <c r="AC213" s="36"/>
      <c r="AD213" s="36"/>
      <c r="AE213" s="36"/>
      <c r="AF213" s="36"/>
      <c r="AG213" s="36"/>
      <c r="AH213" s="36"/>
      <c r="AI213" s="36"/>
      <c r="AJ213" s="36"/>
      <c r="AK213" s="36"/>
      <c r="AL213" s="36"/>
      <c r="AM213" s="36"/>
      <c r="AN213" s="36"/>
      <c r="AO213" s="36"/>
      <c r="AP213" s="36"/>
      <c r="AQ213" s="36"/>
      <c r="AR213" s="36"/>
      <c r="AS213" s="36"/>
      <c r="AT213" s="36"/>
      <c r="AU213" s="36"/>
      <c r="AV213" s="36"/>
      <c r="AW213" s="36"/>
      <c r="AX213" s="36"/>
      <c r="AY213" s="36"/>
      <c r="AZ213" s="36"/>
      <c r="BA213" s="36"/>
      <c r="BB213" s="36"/>
      <c r="BC213" s="36"/>
      <c r="BD213" s="36"/>
      <c r="BE213" s="36"/>
      <c r="BF213" s="36"/>
      <c r="BG213" s="36"/>
      <c r="BH213" s="36"/>
      <c r="BI213" s="36"/>
      <c r="BJ213" s="36"/>
      <c r="BK213" s="36"/>
      <c r="BL213" s="36"/>
      <c r="BM213" s="36"/>
      <c r="BN213" s="36"/>
      <c r="BO213" s="36"/>
      <c r="BP213" s="36"/>
      <c r="BQ213" s="36"/>
      <c r="BR213" s="36"/>
      <c r="BS213" s="36"/>
      <c r="BT213" s="36"/>
      <c r="BU213" s="36"/>
      <c r="BV213" s="36"/>
      <c r="BW213" s="36"/>
      <c r="BX213" s="36"/>
      <c r="BY213" s="36"/>
      <c r="BZ213" s="36"/>
      <c r="CA213" s="36"/>
      <c r="CB213" s="36"/>
      <c r="CC213" s="36"/>
      <c r="CD213" s="36"/>
      <c r="CE213" s="36"/>
      <c r="CF213" s="36"/>
      <c r="CG213" s="36"/>
      <c r="CH213" s="36"/>
      <c r="CI213" s="36"/>
      <c r="CJ213" s="36"/>
      <c r="CK213" s="36"/>
      <c r="CL213" s="36"/>
      <c r="CM213" s="36"/>
      <c r="CN213" s="36"/>
      <c r="CO213" s="36"/>
      <c r="CP213" s="36"/>
      <c r="CQ213" s="36"/>
      <c r="CR213" s="36"/>
      <c r="CS213" s="36"/>
      <c r="CT213" s="36"/>
      <c r="CU213" s="36"/>
      <c r="CV213" s="36"/>
      <c r="CW213" s="36"/>
      <c r="CX213" s="36"/>
      <c r="CY213" s="36"/>
      <c r="CZ213" s="36"/>
      <c r="DA213" s="36"/>
      <c r="DB213" s="36"/>
      <c r="DC213" s="36"/>
      <c r="DD213" s="36"/>
      <c r="DE213" s="36"/>
      <c r="DF213" s="36"/>
      <c r="DG213" s="36"/>
      <c r="DH213" s="36"/>
      <c r="DI213" s="36"/>
      <c r="DJ213" s="36"/>
      <c r="DK213" s="36"/>
      <c r="DL213" s="36"/>
      <c r="DM213" s="36"/>
      <c r="DN213" s="36"/>
      <c r="DO213" s="36"/>
      <c r="DP213" s="36"/>
      <c r="DQ213" s="36"/>
      <c r="DR213" s="36"/>
      <c r="DS213" s="36"/>
      <c r="DT213" s="36"/>
      <c r="DU213" s="36"/>
      <c r="DV213" s="36"/>
      <c r="DW213" s="36"/>
      <c r="DX213" s="36"/>
      <c r="DY213" s="36"/>
      <c r="DZ213" s="36"/>
      <c r="EA213" s="36"/>
      <c r="EB213" s="36"/>
      <c r="EC213" s="36"/>
      <c r="ED213" s="36"/>
      <c r="EE213" s="36"/>
      <c r="EF213" s="36"/>
      <c r="EG213" s="36"/>
      <c r="EH213" s="36"/>
      <c r="EI213" s="36"/>
      <c r="EJ213" s="36"/>
      <c r="EK213" s="36"/>
      <c r="EL213" s="36"/>
      <c r="EM213" s="36"/>
      <c r="EN213" s="36"/>
      <c r="EO213" s="36"/>
      <c r="EP213" s="36"/>
      <c r="EQ213" s="36"/>
      <c r="ER213" s="36"/>
    </row>
    <row r="214" spans="1:148" ht="49.5" customHeight="1">
      <c r="A214" s="36"/>
      <c r="B214" s="36"/>
      <c r="C214" s="36"/>
      <c r="D214" s="36"/>
      <c r="E214" s="36"/>
      <c r="F214" s="36"/>
      <c r="G214" s="36"/>
      <c r="H214" s="36"/>
      <c r="I214" s="36"/>
      <c r="J214" s="36"/>
      <c r="K214" s="36"/>
      <c r="L214" s="36"/>
      <c r="M214" s="36"/>
      <c r="N214" s="36"/>
      <c r="O214" s="36"/>
      <c r="P214" s="36"/>
      <c r="Q214" s="36"/>
      <c r="R214" s="36"/>
      <c r="S214" s="36"/>
      <c r="T214" s="36"/>
      <c r="U214" s="36"/>
      <c r="V214" s="36"/>
      <c r="W214" s="36"/>
      <c r="X214" s="36"/>
      <c r="Y214" s="36"/>
      <c r="Z214" s="36"/>
      <c r="AA214" s="36"/>
      <c r="AB214" s="36"/>
      <c r="AC214" s="36"/>
      <c r="AD214" s="36"/>
      <c r="AE214" s="36"/>
      <c r="AF214" s="36"/>
      <c r="AG214" s="36"/>
      <c r="AH214" s="36"/>
      <c r="AI214" s="36"/>
      <c r="AJ214" s="36"/>
      <c r="AK214" s="36"/>
      <c r="AL214" s="36"/>
      <c r="AM214" s="36"/>
      <c r="AN214" s="36"/>
      <c r="AO214" s="36"/>
      <c r="AP214" s="36"/>
      <c r="AQ214" s="36"/>
      <c r="AR214" s="36"/>
      <c r="AS214" s="36"/>
      <c r="AT214" s="36"/>
      <c r="AU214" s="36"/>
      <c r="AV214" s="36"/>
      <c r="AW214" s="36"/>
      <c r="AX214" s="36"/>
      <c r="AY214" s="36"/>
      <c r="AZ214" s="36"/>
      <c r="BA214" s="36"/>
      <c r="BB214" s="36"/>
      <c r="BC214" s="36"/>
      <c r="BD214" s="36"/>
      <c r="BE214" s="36"/>
      <c r="BF214" s="36"/>
      <c r="BG214" s="36"/>
      <c r="BH214" s="36"/>
      <c r="BI214" s="36"/>
      <c r="BJ214" s="36"/>
      <c r="BK214" s="36"/>
      <c r="BL214" s="36"/>
      <c r="BM214" s="36"/>
      <c r="BN214" s="36"/>
      <c r="BO214" s="36"/>
      <c r="BP214" s="36"/>
      <c r="BQ214" s="36"/>
      <c r="BR214" s="36"/>
      <c r="BS214" s="36"/>
      <c r="BT214" s="36"/>
      <c r="BU214" s="36"/>
      <c r="BV214" s="36"/>
      <c r="BW214" s="36"/>
      <c r="BX214" s="36"/>
      <c r="BY214" s="36"/>
      <c r="BZ214" s="36"/>
      <c r="CA214" s="36"/>
      <c r="CB214" s="36"/>
      <c r="CC214" s="36"/>
      <c r="CD214" s="36"/>
      <c r="CE214" s="36"/>
      <c r="CF214" s="36"/>
      <c r="CG214" s="36"/>
      <c r="CH214" s="36"/>
      <c r="CI214" s="36"/>
      <c r="CJ214" s="36"/>
      <c r="CK214" s="36"/>
      <c r="CL214" s="36"/>
      <c r="CM214" s="36"/>
      <c r="CN214" s="36"/>
      <c r="CO214" s="36"/>
      <c r="CP214" s="36"/>
      <c r="CQ214" s="36"/>
      <c r="CR214" s="36"/>
      <c r="CS214" s="36"/>
      <c r="CT214" s="36"/>
      <c r="CU214" s="36"/>
      <c r="CV214" s="36"/>
      <c r="CW214" s="36"/>
      <c r="CX214" s="36"/>
      <c r="CY214" s="36"/>
      <c r="CZ214" s="36"/>
      <c r="DA214" s="36"/>
      <c r="DB214" s="36"/>
      <c r="DC214" s="36"/>
      <c r="DD214" s="36"/>
      <c r="DE214" s="36"/>
      <c r="DF214" s="36"/>
      <c r="DG214" s="36"/>
      <c r="DH214" s="36"/>
      <c r="DI214" s="36"/>
      <c r="DJ214" s="36"/>
      <c r="DK214" s="36"/>
      <c r="DL214" s="36"/>
      <c r="DM214" s="36"/>
      <c r="DN214" s="36"/>
      <c r="DO214" s="36"/>
      <c r="DP214" s="36"/>
      <c r="DQ214" s="36"/>
      <c r="DR214" s="36"/>
      <c r="DS214" s="36"/>
      <c r="DT214" s="36"/>
      <c r="DU214" s="36"/>
      <c r="DV214" s="36"/>
      <c r="DW214" s="36"/>
      <c r="DX214" s="36"/>
      <c r="DY214" s="36"/>
      <c r="DZ214" s="36"/>
      <c r="EA214" s="36"/>
      <c r="EB214" s="36"/>
      <c r="EC214" s="36"/>
      <c r="ED214" s="36"/>
      <c r="EE214" s="36"/>
      <c r="EF214" s="36"/>
      <c r="EG214" s="36"/>
      <c r="EH214" s="36"/>
      <c r="EI214" s="36"/>
      <c r="EJ214" s="36"/>
      <c r="EK214" s="36"/>
      <c r="EL214" s="36"/>
      <c r="EM214" s="36"/>
      <c r="EN214" s="36"/>
      <c r="EO214" s="36"/>
      <c r="EP214" s="36"/>
      <c r="EQ214" s="36"/>
      <c r="ER214" s="36"/>
    </row>
    <row r="215" spans="1:148" ht="49.5" customHeight="1">
      <c r="A215" s="36"/>
      <c r="B215" s="36"/>
      <c r="C215" s="36"/>
      <c r="D215" s="36"/>
      <c r="E215" s="36"/>
      <c r="F215" s="36"/>
      <c r="G215" s="36"/>
      <c r="H215" s="36"/>
      <c r="I215" s="36"/>
      <c r="J215" s="36"/>
      <c r="K215" s="36"/>
      <c r="L215" s="36"/>
      <c r="M215" s="36"/>
      <c r="N215" s="36"/>
      <c r="O215" s="36"/>
      <c r="P215" s="36"/>
      <c r="Q215" s="36"/>
      <c r="R215" s="36"/>
      <c r="S215" s="36"/>
      <c r="T215" s="36"/>
      <c r="U215" s="36"/>
      <c r="V215" s="36"/>
      <c r="W215" s="36"/>
      <c r="X215" s="36"/>
      <c r="Y215" s="36"/>
      <c r="Z215" s="36"/>
      <c r="AA215" s="36"/>
      <c r="AB215" s="36"/>
      <c r="AC215" s="36"/>
      <c r="AD215" s="36"/>
      <c r="AE215" s="36"/>
      <c r="AF215" s="36"/>
      <c r="AG215" s="36"/>
      <c r="AH215" s="36"/>
      <c r="AI215" s="36"/>
      <c r="AJ215" s="36"/>
      <c r="AK215" s="36"/>
      <c r="AL215" s="36"/>
      <c r="AM215" s="36"/>
      <c r="AN215" s="36"/>
      <c r="AO215" s="36"/>
      <c r="AP215" s="36"/>
      <c r="AQ215" s="36"/>
      <c r="AR215" s="36"/>
      <c r="AS215" s="36"/>
      <c r="AT215" s="36"/>
      <c r="AU215" s="36"/>
      <c r="AV215" s="36"/>
      <c r="AW215" s="36"/>
      <c r="AX215" s="36"/>
      <c r="AY215" s="36"/>
      <c r="AZ215" s="36"/>
      <c r="BA215" s="36"/>
      <c r="BB215" s="36"/>
      <c r="BC215" s="36"/>
      <c r="BD215" s="36"/>
      <c r="BE215" s="36"/>
      <c r="BF215" s="36"/>
      <c r="BG215" s="36"/>
      <c r="BH215" s="36"/>
      <c r="BI215" s="36"/>
      <c r="BJ215" s="36"/>
      <c r="BK215" s="36"/>
      <c r="BL215" s="36"/>
      <c r="BM215" s="36"/>
      <c r="BN215" s="36"/>
      <c r="BO215" s="36"/>
      <c r="BP215" s="36"/>
      <c r="BQ215" s="36"/>
      <c r="BR215" s="36"/>
      <c r="BS215" s="36"/>
      <c r="BT215" s="36"/>
      <c r="BU215" s="36"/>
      <c r="BV215" s="36"/>
      <c r="BW215" s="36"/>
      <c r="BX215" s="36"/>
      <c r="BY215" s="36"/>
      <c r="BZ215" s="36"/>
      <c r="CA215" s="36"/>
      <c r="CB215" s="36"/>
      <c r="CC215" s="36"/>
      <c r="CD215" s="36"/>
      <c r="CE215" s="36"/>
      <c r="CF215" s="36"/>
      <c r="CG215" s="36"/>
      <c r="CH215" s="36"/>
      <c r="CI215" s="36"/>
      <c r="CJ215" s="36"/>
      <c r="CK215" s="36"/>
      <c r="CL215" s="36"/>
      <c r="CM215" s="36"/>
      <c r="CN215" s="36"/>
      <c r="CO215" s="36"/>
      <c r="CP215" s="36"/>
      <c r="CQ215" s="36"/>
      <c r="CR215" s="36"/>
      <c r="CS215" s="36"/>
      <c r="CT215" s="36"/>
      <c r="CU215" s="36"/>
      <c r="CV215" s="36"/>
      <c r="CW215" s="36"/>
      <c r="CX215" s="36"/>
      <c r="CY215" s="36"/>
      <c r="CZ215" s="36"/>
      <c r="DA215" s="36"/>
      <c r="DB215" s="36"/>
      <c r="DC215" s="36"/>
      <c r="DD215" s="36"/>
      <c r="DE215" s="36"/>
      <c r="DF215" s="36"/>
      <c r="DG215" s="36"/>
      <c r="DH215" s="36"/>
      <c r="DI215" s="36"/>
      <c r="DJ215" s="36"/>
      <c r="DK215" s="36"/>
      <c r="DL215" s="36"/>
      <c r="DM215" s="36"/>
      <c r="DN215" s="36"/>
      <c r="DO215" s="36"/>
      <c r="DP215" s="36"/>
      <c r="DQ215" s="36"/>
      <c r="DR215" s="36"/>
      <c r="DS215" s="36"/>
      <c r="DT215" s="36"/>
      <c r="DU215" s="36"/>
      <c r="DV215" s="36"/>
      <c r="DW215" s="36"/>
      <c r="DX215" s="36"/>
      <c r="DY215" s="36"/>
      <c r="DZ215" s="36"/>
      <c r="EA215" s="36"/>
      <c r="EB215" s="36"/>
      <c r="EC215" s="36"/>
      <c r="ED215" s="36"/>
      <c r="EE215" s="36"/>
      <c r="EF215" s="36"/>
      <c r="EG215" s="36"/>
      <c r="EH215" s="36"/>
      <c r="EI215" s="36"/>
      <c r="EJ215" s="36"/>
      <c r="EK215" s="36"/>
      <c r="EL215" s="36"/>
      <c r="EM215" s="36"/>
      <c r="EN215" s="36"/>
      <c r="EO215" s="36"/>
      <c r="EP215" s="36"/>
      <c r="EQ215" s="36"/>
      <c r="ER215" s="36"/>
    </row>
    <row r="216" spans="1:148" ht="49.5" customHeight="1">
      <c r="A216" s="36"/>
      <c r="B216" s="36"/>
      <c r="C216" s="36"/>
      <c r="D216" s="36"/>
      <c r="E216" s="36"/>
      <c r="F216" s="36"/>
      <c r="G216" s="36"/>
      <c r="H216" s="36"/>
      <c r="I216" s="36"/>
      <c r="J216" s="36"/>
      <c r="K216" s="36"/>
      <c r="L216" s="36"/>
      <c r="M216" s="36"/>
      <c r="N216" s="36"/>
      <c r="O216" s="36"/>
      <c r="P216" s="36"/>
      <c r="Q216" s="36"/>
      <c r="R216" s="36"/>
      <c r="S216" s="36"/>
      <c r="T216" s="36"/>
      <c r="U216" s="36"/>
      <c r="V216" s="36"/>
      <c r="W216" s="36"/>
      <c r="X216" s="36"/>
      <c r="Y216" s="36"/>
      <c r="Z216" s="36"/>
      <c r="AA216" s="36"/>
      <c r="AB216" s="36"/>
      <c r="AC216" s="36"/>
      <c r="AD216" s="36"/>
      <c r="AE216" s="36"/>
      <c r="AF216" s="36"/>
      <c r="AG216" s="36"/>
      <c r="AH216" s="36"/>
      <c r="AI216" s="36"/>
      <c r="AJ216" s="36"/>
      <c r="AK216" s="36"/>
      <c r="AL216" s="36"/>
      <c r="AM216" s="36"/>
      <c r="AN216" s="36"/>
      <c r="AO216" s="36"/>
      <c r="AP216" s="36"/>
      <c r="AQ216" s="36"/>
      <c r="AR216" s="36"/>
      <c r="AS216" s="36"/>
      <c r="AT216" s="36"/>
      <c r="AU216" s="36"/>
      <c r="AV216" s="36"/>
      <c r="AW216" s="36"/>
      <c r="AX216" s="36"/>
      <c r="AY216" s="36"/>
      <c r="AZ216" s="36"/>
      <c r="BA216" s="36"/>
      <c r="BB216" s="36"/>
      <c r="BC216" s="36"/>
      <c r="BD216" s="36"/>
      <c r="BE216" s="36"/>
      <c r="BF216" s="36"/>
      <c r="BG216" s="36"/>
      <c r="BH216" s="36"/>
      <c r="BI216" s="36"/>
      <c r="BJ216" s="36"/>
      <c r="BK216" s="36"/>
      <c r="BL216" s="36"/>
      <c r="BM216" s="36"/>
      <c r="BN216" s="36"/>
      <c r="BO216" s="36"/>
      <c r="BP216" s="36"/>
      <c r="BQ216" s="36"/>
      <c r="BR216" s="36"/>
      <c r="BS216" s="36"/>
      <c r="BT216" s="36"/>
      <c r="BU216" s="36"/>
      <c r="BV216" s="36"/>
      <c r="BW216" s="36"/>
      <c r="BX216" s="36"/>
      <c r="BY216" s="36"/>
      <c r="BZ216" s="36"/>
      <c r="CA216" s="36"/>
      <c r="CB216" s="36"/>
      <c r="CC216" s="36"/>
      <c r="CD216" s="36"/>
      <c r="CE216" s="36"/>
      <c r="CF216" s="36"/>
      <c r="CG216" s="36"/>
      <c r="CH216" s="36"/>
      <c r="CI216" s="36"/>
      <c r="CJ216" s="36"/>
      <c r="CK216" s="36"/>
      <c r="CL216" s="36"/>
      <c r="CM216" s="36"/>
      <c r="CN216" s="36"/>
      <c r="CO216" s="36"/>
      <c r="CP216" s="36"/>
      <c r="CQ216" s="36"/>
      <c r="CR216" s="36"/>
      <c r="CS216" s="36"/>
      <c r="CT216" s="36"/>
      <c r="CU216" s="36"/>
      <c r="CV216" s="36"/>
      <c r="CW216" s="36"/>
      <c r="CX216" s="36"/>
      <c r="CY216" s="36"/>
      <c r="CZ216" s="36"/>
      <c r="DA216" s="36"/>
      <c r="DB216" s="36"/>
      <c r="DC216" s="36"/>
      <c r="DD216" s="36"/>
      <c r="DE216" s="36"/>
      <c r="DF216" s="36"/>
      <c r="DG216" s="36"/>
      <c r="DH216" s="36"/>
      <c r="DI216" s="36"/>
      <c r="DJ216" s="36"/>
      <c r="DK216" s="36"/>
      <c r="DL216" s="36"/>
      <c r="DM216" s="36"/>
      <c r="DN216" s="36"/>
      <c r="DO216" s="36"/>
      <c r="DP216" s="36"/>
      <c r="DQ216" s="36"/>
      <c r="DR216" s="36"/>
      <c r="DS216" s="36"/>
      <c r="DT216" s="36"/>
      <c r="DU216" s="36"/>
      <c r="DV216" s="36"/>
      <c r="DW216" s="36"/>
      <c r="DX216" s="36"/>
      <c r="DY216" s="36"/>
      <c r="DZ216" s="36"/>
      <c r="EA216" s="36"/>
      <c r="EB216" s="36"/>
      <c r="EC216" s="36"/>
      <c r="ED216" s="36"/>
      <c r="EE216" s="36"/>
      <c r="EF216" s="36"/>
      <c r="EG216" s="36"/>
      <c r="EH216" s="36"/>
      <c r="EI216" s="36"/>
      <c r="EJ216" s="36"/>
      <c r="EK216" s="36"/>
      <c r="EL216" s="36"/>
      <c r="EM216" s="36"/>
      <c r="EN216" s="36"/>
      <c r="EO216" s="36"/>
      <c r="EP216" s="36"/>
      <c r="EQ216" s="36"/>
      <c r="ER216" s="36"/>
    </row>
    <row r="217" spans="1:148" ht="49.5" customHeight="1">
      <c r="A217" s="36"/>
      <c r="B217" s="36"/>
      <c r="C217" s="36"/>
      <c r="D217" s="36"/>
      <c r="E217" s="36"/>
      <c r="F217" s="36"/>
      <c r="G217" s="36"/>
      <c r="H217" s="36"/>
      <c r="I217" s="36"/>
      <c r="J217" s="36"/>
      <c r="K217" s="36"/>
      <c r="L217" s="36"/>
      <c r="M217" s="36"/>
      <c r="N217" s="36"/>
      <c r="O217" s="36"/>
      <c r="P217" s="36"/>
      <c r="Q217" s="36"/>
      <c r="R217" s="36"/>
      <c r="S217" s="36"/>
      <c r="T217" s="36"/>
      <c r="U217" s="36"/>
      <c r="V217" s="36"/>
      <c r="W217" s="36"/>
      <c r="X217" s="36"/>
      <c r="Y217" s="36"/>
      <c r="Z217" s="36"/>
      <c r="AA217" s="36"/>
      <c r="AB217" s="36"/>
      <c r="AC217" s="36"/>
      <c r="AD217" s="36"/>
      <c r="AE217" s="36"/>
      <c r="AF217" s="36"/>
      <c r="AG217" s="36"/>
      <c r="AH217" s="36"/>
      <c r="AI217" s="36"/>
      <c r="AJ217" s="36"/>
      <c r="AK217" s="36"/>
      <c r="AL217" s="36"/>
      <c r="AM217" s="36"/>
      <c r="AN217" s="36"/>
      <c r="AO217" s="36"/>
      <c r="AP217" s="36"/>
      <c r="AQ217" s="36"/>
      <c r="AR217" s="36"/>
      <c r="AS217" s="36"/>
      <c r="AT217" s="36"/>
      <c r="AU217" s="36"/>
      <c r="AV217" s="36"/>
      <c r="AW217" s="36"/>
      <c r="AX217" s="36"/>
      <c r="AY217" s="36"/>
      <c r="AZ217" s="36"/>
      <c r="BA217" s="36"/>
      <c r="BB217" s="36"/>
      <c r="BC217" s="36"/>
      <c r="BD217" s="36"/>
      <c r="BE217" s="36"/>
      <c r="BF217" s="36"/>
      <c r="BG217" s="36"/>
      <c r="BH217" s="36"/>
      <c r="BI217" s="36"/>
      <c r="BJ217" s="36"/>
      <c r="BK217" s="36"/>
      <c r="BL217" s="36"/>
      <c r="BM217" s="36"/>
      <c r="BN217" s="36"/>
      <c r="BO217" s="36"/>
      <c r="BP217" s="36"/>
      <c r="BQ217" s="36"/>
      <c r="BR217" s="36"/>
      <c r="BS217" s="36"/>
      <c r="BT217" s="36"/>
      <c r="BU217" s="36"/>
      <c r="BV217" s="36"/>
      <c r="BW217" s="36"/>
      <c r="BX217" s="36"/>
      <c r="BY217" s="36"/>
      <c r="BZ217" s="36"/>
      <c r="CA217" s="36"/>
      <c r="CB217" s="36"/>
      <c r="CC217" s="36"/>
      <c r="CD217" s="36"/>
      <c r="CE217" s="36"/>
      <c r="CF217" s="36"/>
      <c r="CG217" s="36"/>
      <c r="CH217" s="36"/>
      <c r="CI217" s="36"/>
      <c r="CJ217" s="36"/>
      <c r="CK217" s="36"/>
      <c r="CL217" s="36"/>
      <c r="CM217" s="36"/>
      <c r="CN217" s="36"/>
      <c r="CO217" s="36"/>
      <c r="CP217" s="36"/>
      <c r="CQ217" s="36"/>
      <c r="CR217" s="36"/>
      <c r="CS217" s="36"/>
      <c r="CT217" s="36"/>
      <c r="CU217" s="36"/>
      <c r="CV217" s="36"/>
      <c r="CW217" s="36"/>
      <c r="CX217" s="36"/>
      <c r="CY217" s="36"/>
      <c r="CZ217" s="36"/>
      <c r="DA217" s="36"/>
      <c r="DB217" s="36"/>
      <c r="DC217" s="36"/>
      <c r="DD217" s="36"/>
      <c r="DE217" s="36"/>
      <c r="DF217" s="36"/>
      <c r="DG217" s="36"/>
      <c r="DH217" s="36"/>
      <c r="DI217" s="36"/>
      <c r="DJ217" s="36"/>
      <c r="DK217" s="36"/>
      <c r="DL217" s="36"/>
      <c r="DM217" s="36"/>
      <c r="DN217" s="36"/>
      <c r="DO217" s="36"/>
      <c r="DP217" s="36"/>
      <c r="DQ217" s="36"/>
      <c r="DR217" s="36"/>
      <c r="DS217" s="36"/>
      <c r="DT217" s="36"/>
      <c r="DU217" s="36"/>
      <c r="DV217" s="36"/>
      <c r="DW217" s="36"/>
      <c r="DX217" s="36"/>
      <c r="DY217" s="36"/>
      <c r="DZ217" s="36"/>
      <c r="EA217" s="36"/>
      <c r="EB217" s="36"/>
      <c r="EC217" s="36"/>
      <c r="ED217" s="36"/>
      <c r="EE217" s="36"/>
      <c r="EF217" s="36"/>
      <c r="EG217" s="36"/>
      <c r="EH217" s="36"/>
      <c r="EI217" s="36"/>
      <c r="EJ217" s="36"/>
      <c r="EK217" s="36"/>
      <c r="EL217" s="36"/>
      <c r="EM217" s="36"/>
      <c r="EN217" s="36"/>
      <c r="EO217" s="36"/>
      <c r="EP217" s="36"/>
      <c r="EQ217" s="36"/>
      <c r="ER217" s="36"/>
    </row>
    <row r="218" spans="1:148" ht="49.5" customHeight="1">
      <c r="A218" s="36"/>
      <c r="B218" s="36"/>
      <c r="C218" s="36"/>
      <c r="D218" s="36"/>
      <c r="E218" s="36"/>
      <c r="F218" s="36"/>
      <c r="G218" s="36"/>
      <c r="H218" s="36"/>
      <c r="I218" s="36"/>
      <c r="J218" s="36"/>
      <c r="K218" s="36"/>
      <c r="L218" s="36"/>
      <c r="M218" s="36"/>
      <c r="N218" s="36"/>
      <c r="O218" s="36"/>
      <c r="P218" s="36"/>
      <c r="Q218" s="36"/>
      <c r="R218" s="36"/>
      <c r="S218" s="36"/>
      <c r="T218" s="36"/>
      <c r="U218" s="36"/>
      <c r="V218" s="36"/>
      <c r="W218" s="36"/>
      <c r="X218" s="36"/>
      <c r="Y218" s="36"/>
      <c r="Z218" s="36"/>
      <c r="AA218" s="36"/>
      <c r="AB218" s="36"/>
      <c r="AC218" s="36"/>
      <c r="AD218" s="36"/>
      <c r="AE218" s="36"/>
      <c r="AF218" s="36"/>
      <c r="AG218" s="36"/>
      <c r="AH218" s="36"/>
      <c r="AI218" s="36"/>
      <c r="AJ218" s="36"/>
      <c r="AK218" s="36"/>
      <c r="AL218" s="36"/>
      <c r="AM218" s="36"/>
      <c r="AN218" s="36"/>
      <c r="AO218" s="36"/>
      <c r="AP218" s="36"/>
      <c r="AQ218" s="36"/>
      <c r="AR218" s="36"/>
      <c r="AS218" s="36"/>
      <c r="AT218" s="36"/>
      <c r="AU218" s="36"/>
      <c r="AV218" s="36"/>
      <c r="AW218" s="36"/>
      <c r="AX218" s="36"/>
      <c r="AY218" s="36"/>
      <c r="AZ218" s="36"/>
      <c r="BA218" s="36"/>
      <c r="BB218" s="36"/>
      <c r="BC218" s="36"/>
      <c r="BD218" s="36"/>
      <c r="BE218" s="36"/>
      <c r="BF218" s="36"/>
      <c r="BG218" s="36"/>
      <c r="BH218" s="36"/>
      <c r="BI218" s="36"/>
      <c r="BJ218" s="36"/>
      <c r="BK218" s="36"/>
      <c r="BL218" s="36"/>
      <c r="BM218" s="36"/>
      <c r="BN218" s="36"/>
      <c r="BO218" s="36"/>
      <c r="BP218" s="36"/>
      <c r="BQ218" s="36"/>
      <c r="BR218" s="36"/>
      <c r="BS218" s="36"/>
      <c r="BT218" s="36"/>
      <c r="BU218" s="36"/>
      <c r="BV218" s="36"/>
      <c r="BW218" s="36"/>
      <c r="BX218" s="36"/>
      <c r="BY218" s="36"/>
      <c r="BZ218" s="36"/>
      <c r="CA218" s="36"/>
      <c r="CB218" s="36"/>
      <c r="CC218" s="36"/>
      <c r="CD218" s="36"/>
      <c r="CE218" s="36"/>
      <c r="CF218" s="36"/>
      <c r="CG218" s="36"/>
      <c r="CH218" s="36"/>
      <c r="CI218" s="36"/>
      <c r="CJ218" s="36"/>
      <c r="CK218" s="36"/>
      <c r="CL218" s="36"/>
      <c r="CM218" s="36"/>
      <c r="CN218" s="36"/>
      <c r="CO218" s="36"/>
      <c r="CP218" s="36"/>
      <c r="CQ218" s="36"/>
      <c r="CR218" s="36"/>
      <c r="CS218" s="36"/>
      <c r="CT218" s="36"/>
      <c r="CU218" s="36"/>
      <c r="CV218" s="36"/>
      <c r="CW218" s="36"/>
      <c r="CX218" s="36"/>
      <c r="CY218" s="36"/>
      <c r="CZ218" s="36"/>
      <c r="DA218" s="36"/>
      <c r="DB218" s="36"/>
      <c r="DC218" s="36"/>
      <c r="DD218" s="36"/>
      <c r="DE218" s="36"/>
      <c r="DF218" s="36"/>
      <c r="DG218" s="36"/>
      <c r="DH218" s="36"/>
      <c r="DI218" s="36"/>
      <c r="DJ218" s="36"/>
      <c r="DK218" s="36"/>
      <c r="DL218" s="36"/>
      <c r="DM218" s="36"/>
      <c r="DN218" s="36"/>
      <c r="DO218" s="36"/>
      <c r="DP218" s="36"/>
      <c r="DQ218" s="36"/>
      <c r="DR218" s="36"/>
      <c r="DS218" s="36"/>
      <c r="DT218" s="36"/>
      <c r="DU218" s="36"/>
      <c r="DV218" s="36"/>
      <c r="DW218" s="36"/>
      <c r="DX218" s="36"/>
      <c r="DY218" s="36"/>
      <c r="DZ218" s="36"/>
      <c r="EA218" s="36"/>
      <c r="EB218" s="36"/>
      <c r="EC218" s="36"/>
      <c r="ED218" s="36"/>
      <c r="EE218" s="36"/>
      <c r="EF218" s="36"/>
      <c r="EG218" s="36"/>
      <c r="EH218" s="36"/>
      <c r="EI218" s="36"/>
      <c r="EJ218" s="36"/>
      <c r="EK218" s="36"/>
      <c r="EL218" s="36"/>
      <c r="EM218" s="36"/>
      <c r="EN218" s="36"/>
      <c r="EO218" s="36"/>
      <c r="EP218" s="36"/>
      <c r="EQ218" s="36"/>
      <c r="ER218" s="36"/>
    </row>
    <row r="219" spans="1:148" ht="49.5" customHeight="1">
      <c r="A219" s="36"/>
      <c r="B219" s="36"/>
      <c r="C219" s="36"/>
      <c r="D219" s="36"/>
      <c r="E219" s="36"/>
      <c r="F219" s="36"/>
      <c r="G219" s="36"/>
      <c r="H219" s="36"/>
      <c r="I219" s="36"/>
      <c r="J219" s="36"/>
      <c r="K219" s="36"/>
      <c r="L219" s="36"/>
      <c r="M219" s="36"/>
      <c r="N219" s="36"/>
      <c r="O219" s="36"/>
      <c r="P219" s="36"/>
      <c r="Q219" s="36"/>
      <c r="R219" s="36"/>
      <c r="S219" s="36"/>
      <c r="T219" s="36"/>
      <c r="U219" s="36"/>
      <c r="V219" s="36"/>
      <c r="W219" s="36"/>
      <c r="X219" s="36"/>
      <c r="Y219" s="36"/>
      <c r="Z219" s="36"/>
      <c r="AA219" s="36"/>
      <c r="AB219" s="36"/>
      <c r="AC219" s="36"/>
      <c r="AD219" s="36"/>
      <c r="AE219" s="36"/>
      <c r="AF219" s="36"/>
      <c r="AG219" s="36"/>
      <c r="AH219" s="36"/>
      <c r="AI219" s="36"/>
      <c r="AJ219" s="36"/>
      <c r="AK219" s="36"/>
      <c r="AL219" s="36"/>
      <c r="AM219" s="36"/>
      <c r="AN219" s="36"/>
      <c r="AO219" s="36"/>
      <c r="AP219" s="36"/>
      <c r="AQ219" s="36"/>
      <c r="AR219" s="36"/>
      <c r="AS219" s="36"/>
      <c r="AT219" s="36"/>
      <c r="AU219" s="36"/>
      <c r="AV219" s="36"/>
      <c r="AW219" s="36"/>
      <c r="AX219" s="36"/>
      <c r="AY219" s="36"/>
      <c r="AZ219" s="36"/>
      <c r="BA219" s="36"/>
      <c r="BB219" s="36"/>
      <c r="BC219" s="36"/>
      <c r="BD219" s="36"/>
      <c r="BE219" s="36"/>
      <c r="BF219" s="36"/>
      <c r="BG219" s="36"/>
      <c r="BH219" s="36"/>
      <c r="BI219" s="36"/>
      <c r="BJ219" s="36"/>
      <c r="BK219" s="36"/>
      <c r="BL219" s="36"/>
      <c r="BM219" s="36"/>
      <c r="BN219" s="36"/>
      <c r="BO219" s="36"/>
      <c r="BP219" s="36"/>
      <c r="BQ219" s="36"/>
      <c r="BR219" s="36"/>
      <c r="BS219" s="36"/>
      <c r="BT219" s="36"/>
      <c r="BU219" s="36"/>
      <c r="BV219" s="36"/>
      <c r="BW219" s="36"/>
      <c r="BX219" s="36"/>
      <c r="BY219" s="36"/>
      <c r="BZ219" s="36"/>
      <c r="CA219" s="36"/>
      <c r="CB219" s="36"/>
      <c r="CC219" s="36"/>
      <c r="CD219" s="36"/>
      <c r="CE219" s="36"/>
      <c r="CF219" s="36"/>
      <c r="CG219" s="36"/>
      <c r="CH219" s="36"/>
      <c r="CI219" s="36"/>
      <c r="CJ219" s="36"/>
      <c r="CK219" s="36"/>
      <c r="CL219" s="36"/>
      <c r="CM219" s="36"/>
      <c r="CN219" s="36"/>
      <c r="CO219" s="36"/>
      <c r="CP219" s="36"/>
      <c r="CQ219" s="36"/>
      <c r="CR219" s="36"/>
      <c r="CS219" s="36"/>
      <c r="CT219" s="36"/>
      <c r="CU219" s="36"/>
      <c r="CV219" s="36"/>
      <c r="CW219" s="36"/>
      <c r="CX219" s="36"/>
      <c r="CY219" s="36"/>
      <c r="CZ219" s="36"/>
      <c r="DA219" s="36"/>
      <c r="DB219" s="36"/>
      <c r="DC219" s="36"/>
      <c r="DD219" s="36"/>
      <c r="DE219" s="36"/>
      <c r="DF219" s="36"/>
      <c r="DG219" s="36"/>
      <c r="DH219" s="36"/>
      <c r="DI219" s="36"/>
      <c r="DJ219" s="36"/>
      <c r="DK219" s="36"/>
      <c r="DL219" s="36"/>
      <c r="DM219" s="36"/>
      <c r="DN219" s="36"/>
      <c r="DO219" s="36"/>
      <c r="DP219" s="36"/>
      <c r="DQ219" s="36"/>
      <c r="DR219" s="36"/>
      <c r="DS219" s="36"/>
      <c r="DT219" s="36"/>
      <c r="DU219" s="36"/>
      <c r="DV219" s="36"/>
      <c r="DW219" s="36"/>
      <c r="DX219" s="36"/>
      <c r="DY219" s="36"/>
      <c r="DZ219" s="36"/>
      <c r="EA219" s="36"/>
      <c r="EB219" s="36"/>
      <c r="EC219" s="36"/>
      <c r="ED219" s="36"/>
      <c r="EE219" s="36"/>
      <c r="EF219" s="36"/>
      <c r="EG219" s="36"/>
      <c r="EH219" s="36"/>
      <c r="EI219" s="36"/>
      <c r="EJ219" s="36"/>
      <c r="EK219" s="36"/>
      <c r="EL219" s="36"/>
      <c r="EM219" s="36"/>
      <c r="EN219" s="36"/>
      <c r="EO219" s="36"/>
      <c r="EP219" s="36"/>
      <c r="EQ219" s="36"/>
      <c r="ER219" s="36"/>
    </row>
    <row r="220" spans="1:148" ht="49.5" customHeight="1">
      <c r="A220" s="36"/>
      <c r="B220" s="36"/>
      <c r="C220" s="36"/>
      <c r="D220" s="36"/>
      <c r="E220" s="36"/>
      <c r="F220" s="36"/>
      <c r="G220" s="36"/>
      <c r="H220" s="36"/>
      <c r="I220" s="36"/>
      <c r="J220" s="36"/>
      <c r="K220" s="36"/>
      <c r="L220" s="36"/>
      <c r="M220" s="36"/>
      <c r="N220" s="36"/>
      <c r="O220" s="36"/>
      <c r="P220" s="36"/>
      <c r="Q220" s="36"/>
      <c r="R220" s="36"/>
      <c r="S220" s="36"/>
      <c r="T220" s="36"/>
      <c r="U220" s="36"/>
      <c r="V220" s="36"/>
      <c r="W220" s="36"/>
      <c r="X220" s="36"/>
      <c r="Y220" s="36"/>
      <c r="Z220" s="36"/>
      <c r="AA220" s="36"/>
      <c r="AB220" s="36"/>
      <c r="AC220" s="36"/>
      <c r="AD220" s="36"/>
      <c r="AE220" s="36"/>
      <c r="AF220" s="36"/>
      <c r="AG220" s="36"/>
      <c r="AH220" s="36"/>
      <c r="AI220" s="36"/>
      <c r="AJ220" s="36"/>
      <c r="AK220" s="36"/>
      <c r="AL220" s="36"/>
      <c r="AM220" s="36"/>
      <c r="AN220" s="36"/>
      <c r="AO220" s="36"/>
      <c r="AP220" s="36"/>
      <c r="AQ220" s="36"/>
      <c r="AR220" s="36"/>
      <c r="AS220" s="36"/>
      <c r="AT220" s="36"/>
      <c r="AU220" s="36"/>
      <c r="AV220" s="36"/>
      <c r="AW220" s="36"/>
      <c r="AX220" s="36"/>
      <c r="AY220" s="36"/>
      <c r="AZ220" s="36"/>
      <c r="BA220" s="36"/>
      <c r="BB220" s="36"/>
      <c r="BC220" s="36"/>
      <c r="BD220" s="36"/>
      <c r="BE220" s="36"/>
      <c r="BF220" s="36"/>
      <c r="BG220" s="36"/>
      <c r="BH220" s="36"/>
      <c r="BI220" s="36"/>
      <c r="BJ220" s="36"/>
      <c r="BK220" s="36"/>
      <c r="BL220" s="36"/>
      <c r="BM220" s="36"/>
      <c r="BN220" s="36"/>
      <c r="BO220" s="36"/>
      <c r="BP220" s="36"/>
      <c r="BQ220" s="36"/>
      <c r="BR220" s="36"/>
      <c r="BS220" s="36"/>
      <c r="BT220" s="36"/>
      <c r="BU220" s="36"/>
      <c r="BV220" s="36"/>
      <c r="BW220" s="36"/>
      <c r="BX220" s="36"/>
      <c r="BY220" s="36"/>
      <c r="BZ220" s="36"/>
      <c r="CA220" s="36"/>
      <c r="CB220" s="36"/>
      <c r="CC220" s="36"/>
      <c r="CD220" s="36"/>
      <c r="CE220" s="36"/>
      <c r="CF220" s="36"/>
      <c r="CG220" s="36"/>
      <c r="CH220" s="36"/>
      <c r="CI220" s="36"/>
      <c r="CJ220" s="36"/>
      <c r="CK220" s="36"/>
      <c r="CL220" s="36"/>
      <c r="CM220" s="36"/>
      <c r="CN220" s="36"/>
      <c r="CO220" s="36"/>
      <c r="CP220" s="36"/>
      <c r="CQ220" s="36"/>
      <c r="CR220" s="36"/>
      <c r="CS220" s="36"/>
      <c r="CT220" s="36"/>
      <c r="CU220" s="36"/>
      <c r="CV220" s="36"/>
      <c r="CW220" s="36"/>
      <c r="CX220" s="36"/>
      <c r="CY220" s="36"/>
      <c r="CZ220" s="36"/>
      <c r="DA220" s="36"/>
      <c r="DB220" s="36"/>
      <c r="DC220" s="36"/>
      <c r="DD220" s="36"/>
      <c r="DE220" s="36"/>
      <c r="DF220" s="36"/>
      <c r="DG220" s="36"/>
      <c r="DH220" s="36"/>
      <c r="DI220" s="36"/>
      <c r="DJ220" s="36"/>
      <c r="DK220" s="36"/>
      <c r="DL220" s="36"/>
      <c r="DM220" s="36"/>
      <c r="DN220" s="36"/>
      <c r="DO220" s="36"/>
      <c r="DP220" s="36"/>
      <c r="DQ220" s="36"/>
      <c r="DR220" s="36"/>
      <c r="DS220" s="36"/>
      <c r="DT220" s="36"/>
      <c r="DU220" s="36"/>
      <c r="DV220" s="36"/>
      <c r="DW220" s="36"/>
      <c r="DX220" s="36"/>
      <c r="DY220" s="36"/>
      <c r="DZ220" s="36"/>
      <c r="EA220" s="36"/>
      <c r="EB220" s="36"/>
      <c r="EC220" s="36"/>
      <c r="ED220" s="36"/>
      <c r="EE220" s="36"/>
      <c r="EF220" s="36"/>
      <c r="EG220" s="36"/>
      <c r="EH220" s="36"/>
      <c r="EI220" s="36"/>
      <c r="EJ220" s="36"/>
      <c r="EK220" s="36"/>
      <c r="EL220" s="36"/>
      <c r="EM220" s="36"/>
      <c r="EN220" s="36"/>
      <c r="EO220" s="36"/>
      <c r="EP220" s="36"/>
      <c r="EQ220" s="36"/>
      <c r="ER220" s="36"/>
    </row>
    <row r="221" spans="1:148" ht="49.5" customHeight="1">
      <c r="A221" s="36"/>
      <c r="B221" s="36"/>
      <c r="C221" s="36"/>
      <c r="D221" s="36"/>
      <c r="E221" s="36"/>
      <c r="F221" s="36"/>
      <c r="G221" s="36"/>
      <c r="H221" s="36"/>
      <c r="I221" s="36"/>
      <c r="J221" s="36"/>
      <c r="K221" s="36"/>
      <c r="L221" s="36"/>
      <c r="M221" s="36"/>
      <c r="N221" s="36"/>
      <c r="O221" s="36"/>
      <c r="P221" s="36"/>
      <c r="Q221" s="36"/>
      <c r="R221" s="36"/>
      <c r="S221" s="36"/>
      <c r="T221" s="36"/>
      <c r="U221" s="36"/>
      <c r="V221" s="36"/>
      <c r="W221" s="36"/>
      <c r="X221" s="36"/>
      <c r="Y221" s="36"/>
      <c r="Z221" s="36"/>
      <c r="AA221" s="36"/>
      <c r="AB221" s="36"/>
      <c r="AC221" s="36"/>
      <c r="AD221" s="36"/>
      <c r="AE221" s="36"/>
      <c r="AF221" s="36"/>
      <c r="AG221" s="36"/>
      <c r="AH221" s="36"/>
      <c r="AI221" s="36"/>
      <c r="AJ221" s="36"/>
      <c r="AK221" s="36"/>
      <c r="AL221" s="36"/>
      <c r="AM221" s="36"/>
      <c r="AN221" s="36"/>
      <c r="AO221" s="36"/>
      <c r="AP221" s="36"/>
      <c r="AQ221" s="36"/>
      <c r="AR221" s="36"/>
      <c r="AS221" s="36"/>
      <c r="AT221" s="36"/>
      <c r="AU221" s="36"/>
      <c r="AV221" s="36"/>
      <c r="AW221" s="36"/>
      <c r="AX221" s="36"/>
      <c r="AY221" s="36"/>
      <c r="AZ221" s="36"/>
      <c r="BA221" s="36"/>
      <c r="BB221" s="36"/>
      <c r="BC221" s="36"/>
      <c r="BD221" s="36"/>
      <c r="BE221" s="36"/>
      <c r="BF221" s="36"/>
      <c r="BG221" s="36"/>
      <c r="BH221" s="36"/>
      <c r="BI221" s="36"/>
      <c r="BJ221" s="36"/>
      <c r="BK221" s="36"/>
      <c r="BL221" s="36"/>
      <c r="BM221" s="36"/>
      <c r="BN221" s="36"/>
      <c r="BO221" s="36"/>
      <c r="BP221" s="36"/>
      <c r="BQ221" s="36"/>
      <c r="BR221" s="36"/>
      <c r="BS221" s="36"/>
      <c r="BT221" s="36"/>
      <c r="BU221" s="36"/>
      <c r="BV221" s="36"/>
      <c r="BW221" s="36"/>
      <c r="BX221" s="36"/>
      <c r="BY221" s="36"/>
      <c r="BZ221" s="36"/>
      <c r="CA221" s="36"/>
      <c r="CB221" s="36"/>
      <c r="CC221" s="36"/>
      <c r="CD221" s="36"/>
      <c r="CE221" s="36"/>
      <c r="CF221" s="36"/>
      <c r="CG221" s="36"/>
      <c r="CH221" s="36"/>
      <c r="CI221" s="36"/>
      <c r="CJ221" s="36"/>
      <c r="CK221" s="36"/>
      <c r="CL221" s="36"/>
      <c r="CM221" s="36"/>
      <c r="CN221" s="36"/>
      <c r="CO221" s="36"/>
      <c r="CP221" s="36"/>
      <c r="CQ221" s="36"/>
      <c r="CR221" s="36"/>
      <c r="CS221" s="36"/>
      <c r="CT221" s="36"/>
      <c r="CU221" s="36"/>
      <c r="CV221" s="36"/>
      <c r="CW221" s="36"/>
      <c r="CX221" s="36"/>
      <c r="CY221" s="36"/>
      <c r="CZ221" s="36"/>
      <c r="DA221" s="36"/>
      <c r="DB221" s="36"/>
      <c r="DC221" s="36"/>
      <c r="DD221" s="36"/>
      <c r="DE221" s="36"/>
      <c r="DF221" s="36"/>
      <c r="DG221" s="36"/>
      <c r="DH221" s="36"/>
      <c r="DI221" s="36"/>
      <c r="DJ221" s="36"/>
      <c r="DK221" s="36"/>
      <c r="DL221" s="36"/>
      <c r="DM221" s="36"/>
      <c r="DN221" s="36"/>
      <c r="DO221" s="36"/>
      <c r="DP221" s="36"/>
      <c r="DQ221" s="36"/>
      <c r="DR221" s="36"/>
      <c r="DS221" s="36"/>
      <c r="DT221" s="36"/>
      <c r="DU221" s="36"/>
      <c r="DV221" s="36"/>
      <c r="DW221" s="36"/>
      <c r="DX221" s="36"/>
      <c r="DY221" s="36"/>
      <c r="DZ221" s="36"/>
      <c r="EA221" s="36"/>
      <c r="EB221" s="36"/>
      <c r="EC221" s="36"/>
      <c r="ED221" s="36"/>
      <c r="EE221" s="36"/>
      <c r="EF221" s="36"/>
      <c r="EG221" s="36"/>
      <c r="EH221" s="36"/>
      <c r="EI221" s="36"/>
      <c r="EJ221" s="36"/>
      <c r="EK221" s="36"/>
      <c r="EL221" s="36"/>
      <c r="EM221" s="36"/>
      <c r="EN221" s="36"/>
      <c r="EO221" s="36"/>
      <c r="EP221" s="36"/>
      <c r="EQ221" s="36"/>
      <c r="ER221" s="36"/>
    </row>
    <row r="222" spans="1:148" ht="49.5" customHeight="1">
      <c r="A222" s="36"/>
      <c r="B222" s="36"/>
      <c r="C222" s="36"/>
      <c r="D222" s="36"/>
      <c r="E222" s="36"/>
      <c r="F222" s="36"/>
      <c r="G222" s="36"/>
      <c r="H222" s="36"/>
      <c r="I222" s="36"/>
      <c r="J222" s="36"/>
      <c r="K222" s="36"/>
      <c r="L222" s="36"/>
      <c r="M222" s="36"/>
      <c r="N222" s="36"/>
      <c r="O222" s="36"/>
      <c r="P222" s="36"/>
      <c r="Q222" s="36"/>
      <c r="R222" s="36"/>
      <c r="S222" s="36"/>
      <c r="T222" s="36"/>
      <c r="U222" s="36"/>
      <c r="V222" s="36"/>
      <c r="W222" s="36"/>
      <c r="X222" s="36"/>
      <c r="Y222" s="36"/>
      <c r="Z222" s="36"/>
      <c r="AA222" s="36"/>
      <c r="AB222" s="36"/>
      <c r="AC222" s="36"/>
      <c r="AD222" s="36"/>
      <c r="AE222" s="36"/>
      <c r="AF222" s="36"/>
      <c r="AG222" s="36"/>
      <c r="AH222" s="36"/>
      <c r="AI222" s="36"/>
      <c r="AJ222" s="36"/>
      <c r="AK222" s="36"/>
      <c r="AL222" s="36"/>
      <c r="AM222" s="36"/>
      <c r="AN222" s="36"/>
      <c r="AO222" s="36"/>
      <c r="AP222" s="36"/>
      <c r="AQ222" s="36"/>
      <c r="AR222" s="36"/>
      <c r="AS222" s="36"/>
      <c r="AT222" s="36"/>
      <c r="AU222" s="36"/>
      <c r="AV222" s="36"/>
      <c r="AW222" s="36"/>
      <c r="AX222" s="36"/>
      <c r="AY222" s="36"/>
      <c r="AZ222" s="36"/>
      <c r="BA222" s="36"/>
      <c r="BB222" s="36"/>
      <c r="BC222" s="36"/>
      <c r="BD222" s="36"/>
      <c r="BE222" s="36"/>
      <c r="BF222" s="36"/>
      <c r="BG222" s="36"/>
      <c r="BH222" s="36"/>
      <c r="BI222" s="36"/>
      <c r="BJ222" s="36"/>
      <c r="BK222" s="36"/>
      <c r="BL222" s="36"/>
      <c r="BM222" s="36"/>
      <c r="BN222" s="36"/>
      <c r="BO222" s="36"/>
      <c r="BP222" s="36"/>
      <c r="BQ222" s="36"/>
      <c r="BR222" s="36"/>
      <c r="BS222" s="36"/>
      <c r="BT222" s="36"/>
      <c r="BU222" s="36"/>
      <c r="BV222" s="36"/>
      <c r="BW222" s="36"/>
      <c r="BX222" s="36"/>
      <c r="BY222" s="36"/>
      <c r="BZ222" s="36"/>
      <c r="CA222" s="36"/>
      <c r="CB222" s="36"/>
      <c r="CC222" s="36"/>
      <c r="CD222" s="36"/>
      <c r="CE222" s="36"/>
      <c r="CF222" s="36"/>
      <c r="CG222" s="36"/>
      <c r="CH222" s="36"/>
      <c r="CI222" s="36"/>
      <c r="CJ222" s="36"/>
      <c r="CK222" s="36"/>
      <c r="CL222" s="36"/>
      <c r="CM222" s="36"/>
      <c r="CN222" s="36"/>
      <c r="CO222" s="36"/>
      <c r="CP222" s="36"/>
      <c r="CQ222" s="36"/>
      <c r="CR222" s="36"/>
      <c r="CS222" s="36"/>
      <c r="CT222" s="36"/>
      <c r="CU222" s="36"/>
      <c r="CV222" s="36"/>
      <c r="CW222" s="36"/>
      <c r="CX222" s="36"/>
      <c r="CY222" s="36"/>
      <c r="CZ222" s="36"/>
      <c r="DA222" s="36"/>
      <c r="DB222" s="36"/>
      <c r="DC222" s="36"/>
      <c r="DD222" s="36"/>
      <c r="DE222" s="36"/>
      <c r="DF222" s="36"/>
      <c r="DG222" s="36"/>
      <c r="DH222" s="36"/>
      <c r="DI222" s="36"/>
      <c r="DJ222" s="36"/>
      <c r="DK222" s="36"/>
      <c r="DL222" s="36"/>
      <c r="DM222" s="36"/>
      <c r="DN222" s="36"/>
      <c r="DO222" s="36"/>
      <c r="DP222" s="36"/>
      <c r="DQ222" s="36"/>
      <c r="DR222" s="36"/>
      <c r="DS222" s="36"/>
      <c r="DT222" s="36"/>
      <c r="DU222" s="36"/>
      <c r="DV222" s="36"/>
      <c r="DW222" s="36"/>
      <c r="DX222" s="36"/>
      <c r="DY222" s="36"/>
      <c r="DZ222" s="36"/>
      <c r="EA222" s="36"/>
      <c r="EB222" s="36"/>
      <c r="EC222" s="36"/>
      <c r="ED222" s="36"/>
      <c r="EE222" s="36"/>
      <c r="EF222" s="36"/>
      <c r="EG222" s="36"/>
      <c r="EH222" s="36"/>
      <c r="EI222" s="36"/>
      <c r="EJ222" s="36"/>
      <c r="EK222" s="36"/>
      <c r="EL222" s="36"/>
      <c r="EM222" s="36"/>
      <c r="EN222" s="36"/>
      <c r="EO222" s="36"/>
      <c r="EP222" s="36"/>
      <c r="EQ222" s="36"/>
      <c r="ER222" s="36"/>
    </row>
    <row r="223" spans="1:148" ht="49.5" customHeight="1">
      <c r="A223" s="36"/>
      <c r="B223" s="36"/>
      <c r="C223" s="36"/>
      <c r="D223" s="36"/>
      <c r="E223" s="36"/>
      <c r="F223" s="36"/>
      <c r="G223" s="36"/>
      <c r="H223" s="36"/>
      <c r="I223" s="36"/>
      <c r="J223" s="36"/>
      <c r="K223" s="36"/>
      <c r="L223" s="36"/>
      <c r="M223" s="36"/>
      <c r="N223" s="36"/>
      <c r="O223" s="36"/>
      <c r="P223" s="36"/>
      <c r="Q223" s="36"/>
      <c r="R223" s="36"/>
      <c r="S223" s="36"/>
      <c r="T223" s="36"/>
      <c r="U223" s="36"/>
      <c r="V223" s="36"/>
      <c r="W223" s="36"/>
      <c r="X223" s="36"/>
      <c r="Y223" s="36"/>
      <c r="Z223" s="36"/>
      <c r="AA223" s="36"/>
      <c r="AB223" s="36"/>
      <c r="AC223" s="36"/>
      <c r="AD223" s="36"/>
      <c r="AE223" s="36"/>
      <c r="AF223" s="36"/>
      <c r="AG223" s="36"/>
      <c r="AH223" s="36"/>
      <c r="AI223" s="36"/>
      <c r="AJ223" s="36"/>
      <c r="AK223" s="36"/>
      <c r="AL223" s="36"/>
      <c r="AM223" s="36"/>
      <c r="AN223" s="36"/>
      <c r="AO223" s="36"/>
      <c r="AP223" s="36"/>
      <c r="AQ223" s="36"/>
      <c r="AR223" s="36"/>
      <c r="AS223" s="36"/>
      <c r="AT223" s="36"/>
      <c r="AU223" s="36"/>
      <c r="AV223" s="36"/>
      <c r="AW223" s="36"/>
      <c r="AX223" s="36"/>
      <c r="AY223" s="36"/>
      <c r="AZ223" s="36"/>
      <c r="BA223" s="36"/>
      <c r="BB223" s="36"/>
      <c r="BC223" s="36"/>
      <c r="BD223" s="36"/>
      <c r="BE223" s="36"/>
      <c r="BF223" s="36"/>
      <c r="BG223" s="36"/>
      <c r="BH223" s="36"/>
      <c r="BI223" s="36"/>
      <c r="BJ223" s="36"/>
      <c r="BK223" s="36"/>
      <c r="BL223" s="36"/>
      <c r="BM223" s="36"/>
      <c r="BN223" s="36"/>
      <c r="BO223" s="36"/>
      <c r="BP223" s="36"/>
      <c r="BQ223" s="36"/>
      <c r="BR223" s="36"/>
      <c r="BS223" s="36"/>
      <c r="BT223" s="36"/>
      <c r="BU223" s="36"/>
      <c r="BV223" s="36"/>
      <c r="BW223" s="36"/>
      <c r="BX223" s="36"/>
      <c r="BY223" s="36"/>
      <c r="BZ223" s="36"/>
      <c r="CA223" s="36"/>
      <c r="CB223" s="36"/>
      <c r="CC223" s="36"/>
      <c r="CD223" s="36"/>
      <c r="CE223" s="36"/>
      <c r="CF223" s="36"/>
      <c r="CG223" s="36"/>
      <c r="CH223" s="36"/>
      <c r="CI223" s="36"/>
      <c r="CJ223" s="36"/>
      <c r="CK223" s="36"/>
      <c r="CL223" s="36"/>
      <c r="CM223" s="36"/>
      <c r="CN223" s="36"/>
      <c r="CO223" s="36"/>
      <c r="CP223" s="36"/>
      <c r="CQ223" s="36"/>
      <c r="CR223" s="36"/>
      <c r="CS223" s="36"/>
      <c r="CT223" s="36"/>
      <c r="CU223" s="36"/>
      <c r="CV223" s="36"/>
      <c r="CW223" s="36"/>
      <c r="CX223" s="36"/>
      <c r="CY223" s="36"/>
      <c r="CZ223" s="36"/>
      <c r="DA223" s="36"/>
      <c r="DB223" s="36"/>
      <c r="DC223" s="36"/>
      <c r="DD223" s="36"/>
      <c r="DE223" s="36"/>
      <c r="DF223" s="36"/>
      <c r="DG223" s="36"/>
      <c r="DH223" s="36"/>
      <c r="DI223" s="36"/>
      <c r="DJ223" s="36"/>
      <c r="DK223" s="36"/>
      <c r="DL223" s="36"/>
      <c r="DM223" s="36"/>
      <c r="DN223" s="36"/>
      <c r="DO223" s="36"/>
      <c r="DP223" s="36"/>
      <c r="DQ223" s="36"/>
      <c r="DR223" s="36"/>
      <c r="DS223" s="36"/>
      <c r="DT223" s="36"/>
      <c r="DU223" s="36"/>
      <c r="DV223" s="36"/>
      <c r="DW223" s="36"/>
      <c r="DX223" s="36"/>
      <c r="DY223" s="36"/>
      <c r="DZ223" s="36"/>
      <c r="EA223" s="36"/>
      <c r="EB223" s="36"/>
      <c r="EC223" s="36"/>
      <c r="ED223" s="36"/>
      <c r="EE223" s="36"/>
      <c r="EF223" s="36"/>
      <c r="EG223" s="36"/>
      <c r="EH223" s="36"/>
      <c r="EI223" s="36"/>
      <c r="EJ223" s="36"/>
      <c r="EK223" s="36"/>
      <c r="EL223" s="36"/>
      <c r="EM223" s="36"/>
      <c r="EN223" s="36"/>
      <c r="EO223" s="36"/>
      <c r="EP223" s="36"/>
      <c r="EQ223" s="36"/>
      <c r="ER223" s="36"/>
    </row>
    <row r="224" spans="1:148" ht="49.5" customHeight="1">
      <c r="A224" s="36"/>
      <c r="B224" s="36"/>
      <c r="C224" s="36"/>
      <c r="D224" s="36"/>
      <c r="E224" s="36"/>
      <c r="F224" s="36"/>
      <c r="G224" s="36"/>
      <c r="H224" s="36"/>
      <c r="I224" s="36"/>
      <c r="J224" s="36"/>
      <c r="K224" s="36"/>
      <c r="L224" s="36"/>
      <c r="M224" s="36"/>
      <c r="N224" s="36"/>
      <c r="O224" s="36"/>
      <c r="P224" s="36"/>
      <c r="Q224" s="36"/>
      <c r="R224" s="36"/>
      <c r="S224" s="36"/>
      <c r="T224" s="36"/>
      <c r="U224" s="36"/>
      <c r="V224" s="36"/>
      <c r="W224" s="36"/>
      <c r="X224" s="36"/>
      <c r="Y224" s="36"/>
      <c r="Z224" s="36"/>
      <c r="AA224" s="36"/>
      <c r="AB224" s="36"/>
      <c r="AC224" s="36"/>
      <c r="AD224" s="36"/>
      <c r="AE224" s="36"/>
      <c r="AF224" s="36"/>
      <c r="AG224" s="36"/>
      <c r="AH224" s="36"/>
      <c r="AI224" s="36"/>
      <c r="AJ224" s="36"/>
      <c r="AK224" s="36"/>
      <c r="AL224" s="36"/>
      <c r="AM224" s="36"/>
      <c r="AN224" s="36"/>
      <c r="AO224" s="36"/>
      <c r="AP224" s="36"/>
      <c r="AQ224" s="36"/>
      <c r="AR224" s="36"/>
      <c r="AS224" s="36"/>
      <c r="AT224" s="36"/>
      <c r="AU224" s="36"/>
      <c r="AV224" s="36"/>
      <c r="AW224" s="36"/>
      <c r="AX224" s="36"/>
      <c r="AY224" s="36"/>
      <c r="AZ224" s="36"/>
      <c r="BA224" s="36"/>
      <c r="BB224" s="36"/>
      <c r="BC224" s="36"/>
      <c r="BD224" s="36"/>
      <c r="BE224" s="36"/>
      <c r="BF224" s="36"/>
      <c r="BG224" s="36"/>
      <c r="BH224" s="36"/>
      <c r="BI224" s="36"/>
      <c r="BJ224" s="36"/>
      <c r="BK224" s="36"/>
      <c r="BL224" s="36"/>
      <c r="BM224" s="36"/>
      <c r="BN224" s="36"/>
      <c r="BO224" s="36"/>
      <c r="BP224" s="36"/>
      <c r="BQ224" s="36"/>
      <c r="BR224" s="36"/>
      <c r="BS224" s="36"/>
      <c r="BT224" s="36"/>
      <c r="BU224" s="36"/>
      <c r="BV224" s="36"/>
      <c r="BW224" s="36"/>
      <c r="BX224" s="36"/>
      <c r="BY224" s="36"/>
      <c r="BZ224" s="36"/>
      <c r="CA224" s="36"/>
      <c r="CB224" s="36"/>
      <c r="CC224" s="36"/>
      <c r="CD224" s="36"/>
      <c r="CE224" s="36"/>
      <c r="CF224" s="36"/>
      <c r="CG224" s="36"/>
      <c r="CH224" s="36"/>
      <c r="CI224" s="36"/>
      <c r="CJ224" s="36"/>
      <c r="CK224" s="36"/>
      <c r="CL224" s="36"/>
      <c r="CM224" s="36"/>
      <c r="CN224" s="36"/>
      <c r="CO224" s="36"/>
      <c r="CP224" s="36"/>
      <c r="CQ224" s="36"/>
      <c r="CR224" s="36"/>
      <c r="CS224" s="36"/>
      <c r="CT224" s="36"/>
      <c r="CU224" s="36"/>
      <c r="CV224" s="36"/>
      <c r="CW224" s="36"/>
      <c r="CX224" s="36"/>
      <c r="CY224" s="36"/>
      <c r="CZ224" s="36"/>
      <c r="DA224" s="36"/>
      <c r="DB224" s="36"/>
      <c r="DC224" s="36"/>
      <c r="DD224" s="36"/>
      <c r="DE224" s="36"/>
      <c r="DF224" s="36"/>
      <c r="DG224" s="36"/>
      <c r="DH224" s="36"/>
      <c r="DI224" s="36"/>
      <c r="DJ224" s="36"/>
      <c r="DK224" s="36"/>
      <c r="DL224" s="36"/>
      <c r="DM224" s="36"/>
      <c r="DN224" s="36"/>
      <c r="DO224" s="36"/>
      <c r="DP224" s="36"/>
      <c r="DQ224" s="36"/>
      <c r="DR224" s="36"/>
      <c r="DS224" s="36"/>
      <c r="DT224" s="36"/>
      <c r="DU224" s="36"/>
      <c r="DV224" s="36"/>
      <c r="DW224" s="36"/>
      <c r="DX224" s="36"/>
      <c r="DY224" s="36"/>
      <c r="DZ224" s="36"/>
      <c r="EA224" s="36"/>
      <c r="EB224" s="36"/>
      <c r="EC224" s="36"/>
      <c r="ED224" s="36"/>
      <c r="EE224" s="36"/>
      <c r="EF224" s="36"/>
      <c r="EG224" s="36"/>
      <c r="EH224" s="36"/>
      <c r="EI224" s="36"/>
      <c r="EJ224" s="36"/>
      <c r="EK224" s="36"/>
      <c r="EL224" s="36"/>
      <c r="EM224" s="36"/>
      <c r="EN224" s="36"/>
      <c r="EO224" s="36"/>
      <c r="EP224" s="36"/>
      <c r="EQ224" s="36"/>
      <c r="ER224" s="36"/>
    </row>
    <row r="225" spans="1:148" ht="49.5" customHeight="1">
      <c r="A225" s="36"/>
      <c r="B225" s="36"/>
      <c r="C225" s="36"/>
      <c r="D225" s="36"/>
      <c r="E225" s="36"/>
      <c r="F225" s="36"/>
      <c r="G225" s="36"/>
      <c r="H225" s="36"/>
      <c r="I225" s="36"/>
      <c r="J225" s="36"/>
      <c r="K225" s="36"/>
      <c r="L225" s="36"/>
      <c r="M225" s="36"/>
      <c r="N225" s="36"/>
      <c r="O225" s="36"/>
      <c r="P225" s="36"/>
      <c r="Q225" s="36"/>
      <c r="R225" s="36"/>
      <c r="S225" s="36"/>
      <c r="T225" s="36"/>
      <c r="U225" s="36"/>
      <c r="V225" s="36"/>
      <c r="W225" s="36"/>
      <c r="X225" s="36"/>
      <c r="Y225" s="36"/>
      <c r="Z225" s="36"/>
      <c r="AA225" s="36"/>
      <c r="AB225" s="36"/>
      <c r="AC225" s="36"/>
      <c r="AD225" s="36"/>
      <c r="AE225" s="36"/>
      <c r="AF225" s="36"/>
      <c r="AG225" s="36"/>
      <c r="AH225" s="36"/>
      <c r="AI225" s="36"/>
      <c r="AJ225" s="36"/>
      <c r="AK225" s="36"/>
      <c r="AL225" s="36"/>
      <c r="AM225" s="36"/>
      <c r="AN225" s="36"/>
      <c r="AO225" s="36"/>
      <c r="AP225" s="36"/>
      <c r="AQ225" s="36"/>
      <c r="AR225" s="36"/>
      <c r="AS225" s="36"/>
      <c r="AT225" s="36"/>
      <c r="AU225" s="36"/>
      <c r="AV225" s="36"/>
      <c r="AW225" s="36"/>
      <c r="AX225" s="36"/>
      <c r="AY225" s="36"/>
      <c r="AZ225" s="36"/>
      <c r="BA225" s="36"/>
      <c r="BB225" s="36"/>
      <c r="BC225" s="36"/>
      <c r="BD225" s="36"/>
      <c r="BE225" s="36"/>
      <c r="BF225" s="36"/>
      <c r="BG225" s="36"/>
      <c r="BH225" s="36"/>
      <c r="BI225" s="36"/>
      <c r="BJ225" s="36"/>
      <c r="BK225" s="36"/>
      <c r="BL225" s="36"/>
      <c r="BM225" s="36"/>
      <c r="BN225" s="36"/>
      <c r="BO225" s="36"/>
      <c r="BP225" s="36"/>
      <c r="BQ225" s="36"/>
      <c r="BR225" s="36"/>
      <c r="BS225" s="36"/>
      <c r="BT225" s="36"/>
      <c r="BU225" s="36"/>
      <c r="BV225" s="36"/>
      <c r="BW225" s="36"/>
      <c r="BX225" s="36"/>
      <c r="BY225" s="36"/>
      <c r="BZ225" s="36"/>
      <c r="CA225" s="36"/>
      <c r="CB225" s="36"/>
      <c r="CC225" s="36"/>
      <c r="CD225" s="36"/>
      <c r="CE225" s="36"/>
      <c r="CF225" s="36"/>
      <c r="CG225" s="36"/>
      <c r="CH225" s="36"/>
      <c r="CI225" s="36"/>
      <c r="CJ225" s="36"/>
      <c r="CK225" s="36"/>
      <c r="CL225" s="36"/>
      <c r="CM225" s="36"/>
      <c r="CN225" s="36"/>
      <c r="CO225" s="36"/>
      <c r="CP225" s="36"/>
      <c r="CQ225" s="36"/>
      <c r="CR225" s="36"/>
      <c r="CS225" s="36"/>
      <c r="CT225" s="36"/>
      <c r="CU225" s="36"/>
      <c r="CV225" s="36"/>
      <c r="CW225" s="36"/>
      <c r="CX225" s="36"/>
      <c r="CY225" s="36"/>
      <c r="CZ225" s="36"/>
      <c r="DA225" s="36"/>
      <c r="DB225" s="36"/>
      <c r="DC225" s="36"/>
      <c r="DD225" s="36"/>
      <c r="DE225" s="36"/>
      <c r="DF225" s="36"/>
      <c r="DG225" s="36"/>
      <c r="DH225" s="36"/>
      <c r="DI225" s="36"/>
      <c r="DJ225" s="36"/>
      <c r="DK225" s="36"/>
      <c r="DL225" s="36"/>
      <c r="DM225" s="36"/>
      <c r="DN225" s="36"/>
      <c r="DO225" s="36"/>
      <c r="DP225" s="36"/>
      <c r="DQ225" s="36"/>
      <c r="DR225" s="36"/>
      <c r="DS225" s="36"/>
      <c r="DT225" s="36"/>
      <c r="DU225" s="36"/>
      <c r="DV225" s="36"/>
      <c r="DW225" s="36"/>
      <c r="DX225" s="36"/>
      <c r="DY225" s="36"/>
      <c r="DZ225" s="36"/>
      <c r="EA225" s="36"/>
      <c r="EB225" s="36"/>
      <c r="EC225" s="36"/>
      <c r="ED225" s="36"/>
      <c r="EE225" s="36"/>
      <c r="EF225" s="36"/>
      <c r="EG225" s="36"/>
      <c r="EH225" s="36"/>
      <c r="EI225" s="36"/>
      <c r="EJ225" s="36"/>
      <c r="EK225" s="36"/>
      <c r="EL225" s="36"/>
      <c r="EM225" s="36"/>
      <c r="EN225" s="36"/>
      <c r="EO225" s="36"/>
      <c r="EP225" s="36"/>
      <c r="EQ225" s="36"/>
      <c r="ER225" s="36"/>
    </row>
  </sheetData>
  <pageMargins left="0.511811024" right="0.511811024" top="0.78740157499999996" bottom="0.78740157499999996"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0"/>
  <sheetViews>
    <sheetView showGridLines="0" topLeftCell="A19" workbookViewId="0"/>
  </sheetViews>
  <sheetFormatPr defaultColWidth="14.375" defaultRowHeight="15" customHeight="1"/>
  <cols>
    <col min="1" max="2" width="8.875" customWidth="1"/>
    <col min="3" max="3" width="171.125" customWidth="1"/>
    <col min="4" max="11" width="8.875" customWidth="1"/>
  </cols>
  <sheetData>
    <row r="1" spans="1:11" ht="13.5" customHeight="1">
      <c r="A1" s="36"/>
      <c r="B1" s="44"/>
      <c r="C1" s="44"/>
      <c r="D1" s="36"/>
      <c r="E1" s="36"/>
      <c r="F1" s="36"/>
      <c r="G1" s="36"/>
      <c r="H1" s="36"/>
      <c r="I1" s="36"/>
      <c r="J1" s="36"/>
      <c r="K1" s="36"/>
    </row>
    <row r="2" spans="1:11" ht="13.5" customHeight="1">
      <c r="A2" s="36"/>
      <c r="B2" s="45"/>
      <c r="C2" s="46"/>
      <c r="D2" s="47"/>
      <c r="E2" s="36"/>
      <c r="F2" s="36"/>
      <c r="G2" s="36"/>
      <c r="H2" s="36"/>
      <c r="I2" s="36"/>
      <c r="J2" s="36"/>
      <c r="K2" s="36"/>
    </row>
    <row r="3" spans="1:11" ht="42" customHeight="1">
      <c r="A3" s="36"/>
      <c r="B3" s="48"/>
      <c r="C3" s="49" t="s">
        <v>692</v>
      </c>
      <c r="D3" s="50"/>
      <c r="E3" s="51"/>
      <c r="F3" s="51"/>
      <c r="G3" s="51"/>
      <c r="H3" s="36"/>
      <c r="I3" s="36"/>
      <c r="J3" s="36"/>
      <c r="K3" s="36"/>
    </row>
    <row r="4" spans="1:11" ht="37.5" customHeight="1">
      <c r="A4" s="36"/>
      <c r="B4" s="48"/>
      <c r="C4" s="52" t="s">
        <v>693</v>
      </c>
      <c r="D4" s="53"/>
      <c r="E4" s="36"/>
      <c r="F4" s="36"/>
      <c r="G4" s="36"/>
      <c r="H4" s="36"/>
      <c r="I4" s="36"/>
      <c r="J4" s="36"/>
      <c r="K4" s="36"/>
    </row>
    <row r="5" spans="1:11" ht="37.5" customHeight="1">
      <c r="A5" s="36"/>
      <c r="B5" s="48"/>
      <c r="C5" s="54"/>
      <c r="D5" s="53"/>
      <c r="E5" s="36"/>
      <c r="F5" s="36"/>
      <c r="G5" s="36"/>
      <c r="H5" s="36"/>
      <c r="I5" s="36"/>
      <c r="J5" s="36"/>
      <c r="K5" s="36"/>
    </row>
    <row r="6" spans="1:11" ht="33" customHeight="1">
      <c r="A6" s="36"/>
      <c r="B6" s="48"/>
      <c r="C6" s="55" t="s">
        <v>694</v>
      </c>
      <c r="D6" s="53"/>
      <c r="E6" s="36"/>
      <c r="F6" s="36"/>
      <c r="G6" s="36"/>
      <c r="H6" s="36"/>
      <c r="I6" s="36"/>
      <c r="J6" s="36"/>
      <c r="K6" s="36"/>
    </row>
    <row r="7" spans="1:11" ht="42" customHeight="1">
      <c r="A7" s="36"/>
      <c r="B7" s="56"/>
      <c r="C7" s="57" t="s">
        <v>695</v>
      </c>
      <c r="D7" s="53"/>
      <c r="E7" s="36"/>
      <c r="F7" s="36"/>
      <c r="G7" s="36"/>
      <c r="H7" s="36"/>
      <c r="I7" s="36"/>
      <c r="J7" s="36"/>
      <c r="K7" s="36"/>
    </row>
    <row r="8" spans="1:11" ht="41.25" customHeight="1">
      <c r="A8" s="36"/>
      <c r="B8" s="56"/>
      <c r="C8" s="58" t="s">
        <v>696</v>
      </c>
      <c r="D8" s="53"/>
      <c r="E8" s="36"/>
      <c r="F8" s="36"/>
      <c r="G8" s="36"/>
      <c r="H8" s="36"/>
      <c r="I8" s="36"/>
      <c r="J8" s="36"/>
      <c r="K8" s="36"/>
    </row>
    <row r="9" spans="1:11" ht="13.5" customHeight="1">
      <c r="A9" s="36"/>
      <c r="B9" s="56"/>
      <c r="C9" s="58"/>
      <c r="D9" s="53"/>
      <c r="E9" s="36"/>
      <c r="F9" s="36"/>
      <c r="G9" s="36"/>
      <c r="H9" s="36"/>
      <c r="I9" s="36"/>
      <c r="J9" s="36"/>
      <c r="K9" s="36"/>
    </row>
    <row r="10" spans="1:11" ht="13.5" customHeight="1">
      <c r="A10" s="36"/>
      <c r="B10" s="59"/>
      <c r="C10" s="60"/>
      <c r="D10" s="53"/>
      <c r="E10" s="36"/>
      <c r="F10" s="36"/>
      <c r="G10" s="36"/>
      <c r="H10" s="36"/>
      <c r="I10" s="36"/>
      <c r="J10" s="36"/>
      <c r="K10" s="36"/>
    </row>
    <row r="11" spans="1:11" ht="33" customHeight="1">
      <c r="A11" s="36"/>
      <c r="B11" s="59"/>
      <c r="C11" s="55" t="s">
        <v>697</v>
      </c>
      <c r="D11" s="53"/>
      <c r="E11" s="36"/>
      <c r="F11" s="36"/>
      <c r="G11" s="36"/>
      <c r="H11" s="36"/>
      <c r="I11" s="36"/>
      <c r="J11" s="36"/>
      <c r="K11" s="36"/>
    </row>
    <row r="12" spans="1:11" ht="61.5" customHeight="1">
      <c r="A12" s="36"/>
      <c r="B12" s="56"/>
      <c r="C12" s="58" t="s">
        <v>698</v>
      </c>
      <c r="D12" s="53"/>
      <c r="E12" s="36"/>
      <c r="F12" s="36"/>
      <c r="G12" s="36"/>
      <c r="H12" s="36"/>
      <c r="I12" s="36"/>
      <c r="J12" s="36"/>
      <c r="K12" s="36"/>
    </row>
    <row r="13" spans="1:11" ht="48" customHeight="1">
      <c r="A13" s="36"/>
      <c r="B13" s="56"/>
      <c r="C13" s="58" t="s">
        <v>699</v>
      </c>
      <c r="D13" s="53"/>
      <c r="E13" s="36"/>
      <c r="F13" s="36"/>
      <c r="G13" s="36"/>
      <c r="H13" s="36"/>
      <c r="I13" s="36"/>
      <c r="J13" s="36"/>
      <c r="K13" s="36"/>
    </row>
    <row r="14" spans="1:11" ht="32.25" customHeight="1">
      <c r="A14" s="36"/>
      <c r="B14" s="56"/>
      <c r="C14" s="58" t="s">
        <v>700</v>
      </c>
      <c r="D14" s="53"/>
      <c r="E14" s="36"/>
      <c r="F14" s="36"/>
      <c r="G14" s="36"/>
      <c r="H14" s="36"/>
      <c r="I14" s="36"/>
      <c r="J14" s="36"/>
      <c r="K14" s="36"/>
    </row>
    <row r="15" spans="1:11" ht="32.25" customHeight="1">
      <c r="A15" s="36"/>
      <c r="B15" s="56"/>
      <c r="C15" s="58" t="s">
        <v>701</v>
      </c>
      <c r="D15" s="53"/>
      <c r="E15" s="36"/>
      <c r="F15" s="36"/>
      <c r="G15" s="36"/>
      <c r="H15" s="36"/>
      <c r="I15" s="36"/>
      <c r="J15" s="36"/>
      <c r="K15" s="36"/>
    </row>
    <row r="16" spans="1:11" ht="32.25" customHeight="1">
      <c r="A16" s="36"/>
      <c r="B16" s="56"/>
      <c r="C16" s="58" t="s">
        <v>702</v>
      </c>
      <c r="D16" s="53"/>
      <c r="E16" s="36"/>
      <c r="F16" s="36"/>
      <c r="G16" s="36"/>
      <c r="H16" s="36"/>
      <c r="I16" s="36"/>
      <c r="J16" s="36"/>
      <c r="K16" s="36"/>
    </row>
    <row r="17" spans="1:11" ht="62.25" customHeight="1">
      <c r="A17" s="36"/>
      <c r="B17" s="56"/>
      <c r="C17" s="58" t="s">
        <v>703</v>
      </c>
      <c r="D17" s="53"/>
      <c r="E17" s="36"/>
      <c r="F17" s="36"/>
      <c r="G17" s="36"/>
      <c r="H17" s="36"/>
      <c r="I17" s="36"/>
      <c r="J17" s="36"/>
      <c r="K17" s="36"/>
    </row>
    <row r="18" spans="1:11" ht="98.25" customHeight="1">
      <c r="A18" s="36"/>
      <c r="B18" s="56"/>
      <c r="C18" s="58" t="s">
        <v>704</v>
      </c>
      <c r="D18" s="53"/>
      <c r="E18" s="36"/>
      <c r="F18" s="36"/>
      <c r="G18" s="36"/>
      <c r="H18" s="36"/>
      <c r="I18" s="36"/>
      <c r="J18" s="36"/>
      <c r="K18" s="36"/>
    </row>
    <row r="19" spans="1:11" ht="16.5" customHeight="1">
      <c r="A19" s="36"/>
      <c r="B19" s="61"/>
      <c r="C19" s="62"/>
      <c r="D19" s="53"/>
      <c r="E19" s="36"/>
      <c r="F19" s="36"/>
      <c r="G19" s="36"/>
      <c r="H19" s="36"/>
      <c r="I19" s="36"/>
      <c r="J19" s="36"/>
      <c r="K19" s="36"/>
    </row>
    <row r="20" spans="1:11" ht="18" customHeight="1">
      <c r="A20" s="36"/>
      <c r="B20" s="61"/>
      <c r="C20" s="60"/>
      <c r="D20" s="53"/>
      <c r="E20" s="36"/>
      <c r="F20" s="36"/>
      <c r="G20" s="36"/>
      <c r="H20" s="36"/>
      <c r="I20" s="36"/>
      <c r="J20" s="36"/>
      <c r="K20" s="36"/>
    </row>
    <row r="21" spans="1:11" ht="35.25" customHeight="1">
      <c r="A21" s="36"/>
      <c r="B21" s="61"/>
      <c r="C21" s="55" t="s">
        <v>705</v>
      </c>
      <c r="D21" s="53"/>
      <c r="E21" s="36"/>
      <c r="F21" s="36"/>
      <c r="G21" s="36"/>
      <c r="H21" s="36"/>
      <c r="I21" s="36"/>
      <c r="J21" s="36"/>
      <c r="K21" s="36"/>
    </row>
    <row r="22" spans="1:11" ht="45.75" customHeight="1">
      <c r="A22" s="36"/>
      <c r="B22" s="61"/>
      <c r="C22" s="57" t="s">
        <v>706</v>
      </c>
      <c r="D22" s="53"/>
      <c r="E22" s="36"/>
      <c r="F22" s="36"/>
      <c r="G22" s="36"/>
      <c r="H22" s="36"/>
      <c r="I22" s="36"/>
      <c r="J22" s="36"/>
      <c r="K22" s="36"/>
    </row>
    <row r="23" spans="1:11" ht="42.75" customHeight="1">
      <c r="A23" s="36"/>
      <c r="B23" s="56"/>
      <c r="C23" s="58" t="s">
        <v>707</v>
      </c>
      <c r="D23" s="53"/>
      <c r="E23" s="36"/>
      <c r="F23" s="36"/>
      <c r="G23" s="36"/>
      <c r="H23" s="36"/>
      <c r="I23" s="36"/>
      <c r="J23" s="36"/>
      <c r="K23" s="36"/>
    </row>
    <row r="24" spans="1:11" ht="105.75" customHeight="1">
      <c r="A24" s="36"/>
      <c r="B24" s="56"/>
      <c r="C24" s="58" t="s">
        <v>708</v>
      </c>
      <c r="D24" s="53"/>
      <c r="E24" s="36"/>
      <c r="F24" s="36"/>
      <c r="G24" s="36"/>
      <c r="H24" s="36"/>
      <c r="I24" s="36"/>
      <c r="J24" s="36"/>
      <c r="K24" s="36"/>
    </row>
    <row r="25" spans="1:11" ht="220.5" customHeight="1">
      <c r="A25" s="36"/>
      <c r="B25" s="56"/>
      <c r="C25" s="58" t="s">
        <v>709</v>
      </c>
      <c r="D25" s="53"/>
      <c r="E25" s="36"/>
      <c r="F25" s="36"/>
      <c r="G25" s="36"/>
      <c r="H25" s="36"/>
      <c r="I25" s="36"/>
      <c r="J25" s="36"/>
      <c r="K25" s="36"/>
    </row>
    <row r="26" spans="1:11" ht="102" customHeight="1">
      <c r="A26" s="36"/>
      <c r="B26" s="56"/>
      <c r="C26" s="58" t="s">
        <v>710</v>
      </c>
      <c r="D26" s="53"/>
      <c r="E26" s="36"/>
      <c r="F26" s="36"/>
      <c r="G26" s="36"/>
      <c r="H26" s="36"/>
      <c r="I26" s="36"/>
      <c r="J26" s="36"/>
      <c r="K26" s="36"/>
    </row>
    <row r="27" spans="1:11" ht="13.5" customHeight="1">
      <c r="A27" s="36"/>
      <c r="B27" s="56"/>
      <c r="C27" s="58"/>
      <c r="D27" s="53"/>
      <c r="E27" s="36"/>
      <c r="F27" s="36"/>
      <c r="G27" s="36"/>
      <c r="H27" s="36"/>
      <c r="I27" s="36"/>
      <c r="J27" s="36"/>
      <c r="K27" s="36"/>
    </row>
    <row r="28" spans="1:11" ht="13.5" customHeight="1">
      <c r="A28" s="36"/>
      <c r="B28" s="48"/>
      <c r="C28" s="44"/>
      <c r="D28" s="53"/>
      <c r="E28" s="36"/>
      <c r="F28" s="36"/>
      <c r="G28" s="36"/>
      <c r="H28" s="36"/>
      <c r="I28" s="36"/>
      <c r="J28" s="36"/>
      <c r="K28" s="36"/>
    </row>
    <row r="29" spans="1:11" ht="13.5" customHeight="1">
      <c r="A29" s="36"/>
      <c r="B29" s="48"/>
      <c r="C29" s="44"/>
      <c r="D29" s="53"/>
      <c r="E29" s="36"/>
      <c r="F29" s="36"/>
      <c r="G29" s="36"/>
      <c r="H29" s="36"/>
      <c r="I29" s="36"/>
      <c r="J29" s="36"/>
      <c r="K29" s="36"/>
    </row>
    <row r="30" spans="1:11" ht="13.5" customHeight="1">
      <c r="A30" s="36"/>
      <c r="B30" s="63"/>
      <c r="C30" s="64"/>
      <c r="D30" s="65"/>
      <c r="E30" s="36"/>
      <c r="F30" s="36"/>
      <c r="G30" s="36"/>
      <c r="H30" s="36"/>
      <c r="I30" s="36"/>
      <c r="J30" s="36"/>
      <c r="K30" s="36"/>
    </row>
    <row r="31" spans="1:11" ht="13.5" customHeight="1">
      <c r="A31" s="36"/>
      <c r="B31" s="44"/>
      <c r="C31" s="44"/>
      <c r="D31" s="36"/>
      <c r="E31" s="36"/>
      <c r="F31" s="36"/>
      <c r="G31" s="36"/>
      <c r="H31" s="36"/>
      <c r="I31" s="36"/>
      <c r="J31" s="36"/>
      <c r="K31" s="36"/>
    </row>
    <row r="32" spans="1:11" ht="13.5" customHeight="1">
      <c r="A32" s="36"/>
      <c r="B32" s="44"/>
      <c r="C32" s="44"/>
      <c r="D32" s="36"/>
      <c r="E32" s="36"/>
      <c r="F32" s="36"/>
      <c r="G32" s="36"/>
      <c r="H32" s="36"/>
      <c r="I32" s="36"/>
      <c r="J32" s="36"/>
      <c r="K32" s="36"/>
    </row>
    <row r="33" spans="1:11" ht="13.5" customHeight="1">
      <c r="A33" s="36"/>
      <c r="B33" s="44"/>
      <c r="C33" s="44"/>
      <c r="D33" s="36"/>
      <c r="E33" s="36"/>
      <c r="F33" s="36"/>
      <c r="G33" s="36"/>
      <c r="H33" s="36"/>
      <c r="I33" s="36"/>
      <c r="J33" s="36"/>
      <c r="K33" s="36"/>
    </row>
    <row r="34" spans="1:11" ht="13.5" customHeight="1">
      <c r="A34" s="36"/>
      <c r="B34" s="44"/>
      <c r="C34" s="44"/>
      <c r="D34" s="36"/>
      <c r="E34" s="36"/>
      <c r="F34" s="36"/>
      <c r="G34" s="36"/>
      <c r="H34" s="36"/>
      <c r="I34" s="36"/>
      <c r="J34" s="36"/>
      <c r="K34" s="36"/>
    </row>
    <row r="35" spans="1:11" ht="13.5" customHeight="1">
      <c r="A35" s="36"/>
      <c r="B35" s="44"/>
      <c r="C35" s="44"/>
      <c r="D35" s="36"/>
      <c r="E35" s="36"/>
      <c r="F35" s="36"/>
      <c r="G35" s="36"/>
      <c r="H35" s="36"/>
      <c r="I35" s="36"/>
      <c r="J35" s="36"/>
      <c r="K35" s="36"/>
    </row>
    <row r="36" spans="1:11" ht="13.5" customHeight="1">
      <c r="A36" s="36"/>
      <c r="B36" s="44"/>
      <c r="C36" s="44"/>
      <c r="D36" s="36"/>
      <c r="E36" s="36"/>
      <c r="F36" s="36"/>
      <c r="G36" s="36"/>
      <c r="H36" s="36"/>
      <c r="I36" s="36"/>
      <c r="J36" s="36"/>
      <c r="K36" s="36"/>
    </row>
    <row r="37" spans="1:11" ht="13.5" customHeight="1">
      <c r="A37" s="36"/>
      <c r="B37" s="44"/>
      <c r="C37" s="44"/>
      <c r="D37" s="36"/>
      <c r="E37" s="36"/>
      <c r="F37" s="36"/>
      <c r="G37" s="36"/>
      <c r="H37" s="36"/>
      <c r="I37" s="36"/>
      <c r="J37" s="36"/>
      <c r="K37" s="36"/>
    </row>
    <row r="38" spans="1:11" ht="13.5" customHeight="1">
      <c r="A38" s="36"/>
      <c r="B38" s="44"/>
      <c r="C38" s="44"/>
      <c r="D38" s="36"/>
      <c r="E38" s="36"/>
      <c r="F38" s="36"/>
      <c r="G38" s="36"/>
      <c r="H38" s="36"/>
      <c r="I38" s="36"/>
      <c r="J38" s="36"/>
      <c r="K38" s="36"/>
    </row>
    <row r="39" spans="1:11" ht="13.5" customHeight="1">
      <c r="A39" s="36"/>
      <c r="B39" s="44"/>
      <c r="C39" s="44"/>
      <c r="D39" s="36"/>
      <c r="E39" s="36"/>
      <c r="F39" s="36"/>
      <c r="G39" s="36"/>
      <c r="H39" s="36"/>
      <c r="I39" s="36"/>
      <c r="J39" s="36"/>
      <c r="K39" s="36"/>
    </row>
    <row r="40" spans="1:11" ht="13.5" customHeight="1">
      <c r="A40" s="36"/>
      <c r="B40" s="44"/>
      <c r="C40" s="44"/>
      <c r="D40" s="36"/>
      <c r="E40" s="36"/>
      <c r="F40" s="36"/>
      <c r="G40" s="36"/>
      <c r="H40" s="36"/>
      <c r="I40" s="36"/>
      <c r="J40" s="36"/>
      <c r="K40" s="36"/>
    </row>
    <row r="41" spans="1:11" ht="13.5" customHeight="1">
      <c r="A41" s="36"/>
      <c r="B41" s="44"/>
      <c r="C41" s="44"/>
      <c r="D41" s="36"/>
      <c r="E41" s="36"/>
      <c r="F41" s="36"/>
      <c r="G41" s="36"/>
      <c r="H41" s="36"/>
      <c r="I41" s="36"/>
      <c r="J41" s="36"/>
      <c r="K41" s="36"/>
    </row>
    <row r="42" spans="1:11" ht="13.5" customHeight="1">
      <c r="A42" s="36"/>
      <c r="B42" s="44"/>
      <c r="C42" s="44"/>
      <c r="D42" s="36"/>
      <c r="E42" s="36"/>
      <c r="F42" s="36"/>
      <c r="G42" s="36"/>
      <c r="H42" s="36"/>
      <c r="I42" s="36"/>
      <c r="J42" s="36"/>
      <c r="K42" s="36"/>
    </row>
    <row r="43" spans="1:11" ht="13.5" customHeight="1">
      <c r="A43" s="36"/>
      <c r="B43" s="44"/>
      <c r="C43" s="44"/>
      <c r="D43" s="36"/>
      <c r="E43" s="36"/>
      <c r="F43" s="36"/>
      <c r="G43" s="36"/>
      <c r="H43" s="36"/>
      <c r="I43" s="36"/>
      <c r="J43" s="36"/>
      <c r="K43" s="36"/>
    </row>
    <row r="44" spans="1:11" ht="13.5" customHeight="1">
      <c r="A44" s="36"/>
      <c r="B44" s="44"/>
      <c r="C44" s="44"/>
      <c r="D44" s="36"/>
      <c r="E44" s="36"/>
      <c r="F44" s="36"/>
      <c r="G44" s="36"/>
      <c r="H44" s="36"/>
      <c r="I44" s="36"/>
      <c r="J44" s="36"/>
      <c r="K44" s="36"/>
    </row>
    <row r="45" spans="1:11" ht="13.5" customHeight="1">
      <c r="A45" s="36"/>
      <c r="B45" s="44"/>
      <c r="C45" s="44"/>
      <c r="D45" s="36"/>
      <c r="E45" s="36"/>
      <c r="F45" s="36"/>
      <c r="G45" s="36"/>
      <c r="H45" s="36"/>
      <c r="I45" s="36"/>
      <c r="J45" s="36"/>
      <c r="K45" s="36"/>
    </row>
    <row r="46" spans="1:11" ht="13.5" customHeight="1">
      <c r="A46" s="36"/>
      <c r="B46" s="44"/>
      <c r="C46" s="44"/>
      <c r="D46" s="36"/>
      <c r="E46" s="36"/>
      <c r="F46" s="36"/>
      <c r="G46" s="36"/>
      <c r="H46" s="36"/>
      <c r="I46" s="36"/>
      <c r="J46" s="36"/>
      <c r="K46" s="36"/>
    </row>
    <row r="47" spans="1:11" ht="13.5" customHeight="1">
      <c r="A47" s="36"/>
      <c r="B47" s="44"/>
      <c r="C47" s="44"/>
      <c r="D47" s="36"/>
      <c r="E47" s="36"/>
      <c r="F47" s="36"/>
      <c r="G47" s="36"/>
      <c r="H47" s="36"/>
      <c r="I47" s="36"/>
      <c r="J47" s="36"/>
      <c r="K47" s="36"/>
    </row>
    <row r="48" spans="1:11" ht="13.5" customHeight="1">
      <c r="A48" s="36"/>
      <c r="B48" s="44"/>
      <c r="C48" s="44"/>
      <c r="D48" s="36"/>
      <c r="E48" s="36"/>
      <c r="F48" s="36"/>
      <c r="G48" s="36"/>
      <c r="H48" s="36"/>
      <c r="I48" s="36"/>
      <c r="J48" s="36"/>
      <c r="K48" s="36"/>
    </row>
    <row r="49" spans="1:11" ht="13.5" customHeight="1">
      <c r="A49" s="36"/>
      <c r="B49" s="44"/>
      <c r="C49" s="44"/>
      <c r="D49" s="36"/>
      <c r="E49" s="36"/>
      <c r="F49" s="36"/>
      <c r="G49" s="36"/>
      <c r="H49" s="36"/>
      <c r="I49" s="36"/>
      <c r="J49" s="36"/>
      <c r="K49" s="36"/>
    </row>
    <row r="50" spans="1:11" ht="13.5" customHeight="1">
      <c r="A50" s="36"/>
      <c r="B50" s="44"/>
      <c r="C50" s="44"/>
      <c r="D50" s="36"/>
      <c r="E50" s="36"/>
      <c r="F50" s="36"/>
      <c r="G50" s="36"/>
      <c r="H50" s="36"/>
      <c r="I50" s="36"/>
      <c r="J50" s="36"/>
      <c r="K50" s="36"/>
    </row>
    <row r="51" spans="1:11" ht="13.5" customHeight="1">
      <c r="A51" s="36"/>
      <c r="B51" s="44"/>
      <c r="C51" s="44"/>
      <c r="D51" s="36"/>
      <c r="E51" s="36"/>
      <c r="F51" s="36"/>
      <c r="G51" s="36"/>
      <c r="H51" s="36"/>
      <c r="I51" s="36"/>
      <c r="J51" s="36"/>
      <c r="K51" s="36"/>
    </row>
    <row r="52" spans="1:11" ht="13.5" customHeight="1">
      <c r="A52" s="36"/>
      <c r="B52" s="44"/>
      <c r="C52" s="44"/>
      <c r="D52" s="36"/>
      <c r="E52" s="36"/>
      <c r="F52" s="36"/>
      <c r="G52" s="36"/>
      <c r="H52" s="36"/>
      <c r="I52" s="36"/>
      <c r="J52" s="36"/>
      <c r="K52" s="36"/>
    </row>
    <row r="53" spans="1:11" ht="13.5" customHeight="1">
      <c r="A53" s="36"/>
      <c r="B53" s="44"/>
      <c r="C53" s="44"/>
      <c r="D53" s="36"/>
      <c r="E53" s="36"/>
      <c r="F53" s="36"/>
      <c r="G53" s="36"/>
      <c r="H53" s="36"/>
      <c r="I53" s="36"/>
      <c r="J53" s="36"/>
      <c r="K53" s="36"/>
    </row>
    <row r="54" spans="1:11" ht="13.5" customHeight="1">
      <c r="A54" s="36"/>
      <c r="B54" s="44"/>
      <c r="C54" s="44"/>
      <c r="D54" s="36"/>
      <c r="E54" s="36"/>
      <c r="F54" s="36"/>
      <c r="G54" s="36"/>
      <c r="H54" s="36"/>
      <c r="I54" s="36"/>
      <c r="J54" s="36"/>
      <c r="K54" s="36"/>
    </row>
    <row r="55" spans="1:11" ht="13.5" customHeight="1">
      <c r="A55" s="36"/>
      <c r="B55" s="44"/>
      <c r="C55" s="44"/>
      <c r="D55" s="36"/>
      <c r="E55" s="36"/>
      <c r="F55" s="36"/>
      <c r="G55" s="36"/>
      <c r="H55" s="36"/>
      <c r="I55" s="36"/>
      <c r="J55" s="36"/>
      <c r="K55" s="36"/>
    </row>
    <row r="56" spans="1:11" ht="13.5" customHeight="1">
      <c r="A56" s="36"/>
      <c r="B56" s="44"/>
      <c r="C56" s="44"/>
      <c r="D56" s="36"/>
      <c r="E56" s="36"/>
      <c r="F56" s="36"/>
      <c r="G56" s="36"/>
      <c r="H56" s="36"/>
      <c r="I56" s="36"/>
      <c r="J56" s="36"/>
      <c r="K56" s="36"/>
    </row>
    <row r="57" spans="1:11" ht="13.5" customHeight="1">
      <c r="A57" s="36"/>
      <c r="B57" s="44"/>
      <c r="C57" s="44"/>
      <c r="D57" s="36"/>
      <c r="E57" s="36"/>
      <c r="F57" s="36"/>
      <c r="G57" s="36"/>
      <c r="H57" s="36"/>
      <c r="I57" s="36"/>
      <c r="J57" s="36"/>
      <c r="K57" s="36"/>
    </row>
    <row r="58" spans="1:11" ht="13.5" customHeight="1">
      <c r="A58" s="36"/>
      <c r="B58" s="44"/>
      <c r="C58" s="44"/>
      <c r="D58" s="36"/>
      <c r="E58" s="36"/>
      <c r="F58" s="36"/>
      <c r="G58" s="36"/>
      <c r="H58" s="36"/>
      <c r="I58" s="36"/>
      <c r="J58" s="36"/>
      <c r="K58" s="36"/>
    </row>
    <row r="59" spans="1:11" ht="13.5" customHeight="1">
      <c r="A59" s="36"/>
      <c r="B59" s="44"/>
      <c r="C59" s="44"/>
      <c r="D59" s="36"/>
      <c r="E59" s="36"/>
      <c r="F59" s="36"/>
      <c r="G59" s="36"/>
      <c r="H59" s="36"/>
      <c r="I59" s="36"/>
      <c r="J59" s="36"/>
      <c r="K59" s="36"/>
    </row>
    <row r="60" spans="1:11" ht="13.5" customHeight="1">
      <c r="A60" s="36"/>
      <c r="B60" s="44"/>
      <c r="C60" s="44"/>
      <c r="D60" s="36"/>
      <c r="E60" s="36"/>
      <c r="F60" s="36"/>
      <c r="G60" s="36"/>
      <c r="H60" s="36"/>
      <c r="I60" s="36"/>
      <c r="J60" s="36"/>
      <c r="K60" s="36"/>
    </row>
    <row r="61" spans="1:11" ht="13.5" customHeight="1">
      <c r="A61" s="36"/>
      <c r="B61" s="44"/>
      <c r="C61" s="44"/>
      <c r="D61" s="36"/>
      <c r="E61" s="36"/>
      <c r="F61" s="36"/>
      <c r="G61" s="36"/>
      <c r="H61" s="36"/>
      <c r="I61" s="36"/>
      <c r="J61" s="36"/>
      <c r="K61" s="36"/>
    </row>
    <row r="62" spans="1:11" ht="13.5" customHeight="1">
      <c r="A62" s="36"/>
      <c r="B62" s="44"/>
      <c r="C62" s="44"/>
      <c r="D62" s="36"/>
      <c r="E62" s="36"/>
      <c r="F62" s="36"/>
      <c r="G62" s="36"/>
      <c r="H62" s="36"/>
      <c r="I62" s="36"/>
      <c r="J62" s="36"/>
      <c r="K62" s="36"/>
    </row>
    <row r="63" spans="1:11" ht="13.5" customHeight="1">
      <c r="A63" s="36"/>
      <c r="B63" s="44"/>
      <c r="C63" s="44"/>
      <c r="D63" s="36"/>
      <c r="E63" s="36"/>
      <c r="F63" s="36"/>
      <c r="G63" s="36"/>
      <c r="H63" s="36"/>
      <c r="I63" s="36"/>
      <c r="J63" s="36"/>
      <c r="K63" s="36"/>
    </row>
    <row r="64" spans="1:11" ht="13.5" customHeight="1">
      <c r="A64" s="36"/>
      <c r="B64" s="44"/>
      <c r="C64" s="44"/>
      <c r="D64" s="36"/>
      <c r="E64" s="36"/>
      <c r="F64" s="36"/>
      <c r="G64" s="36"/>
      <c r="H64" s="36"/>
      <c r="I64" s="36"/>
      <c r="J64" s="36"/>
      <c r="K64" s="36"/>
    </row>
    <row r="65" spans="1:11" ht="13.5" customHeight="1">
      <c r="A65" s="36"/>
      <c r="B65" s="44"/>
      <c r="C65" s="44"/>
      <c r="D65" s="36"/>
      <c r="E65" s="36"/>
      <c r="F65" s="36"/>
      <c r="G65" s="36"/>
      <c r="H65" s="36"/>
      <c r="I65" s="36"/>
      <c r="J65" s="36"/>
      <c r="K65" s="36"/>
    </row>
    <row r="66" spans="1:11" ht="13.5" customHeight="1">
      <c r="A66" s="36"/>
      <c r="B66" s="44"/>
      <c r="C66" s="44"/>
      <c r="D66" s="36"/>
      <c r="E66" s="36"/>
      <c r="F66" s="36"/>
      <c r="G66" s="36"/>
      <c r="H66" s="36"/>
      <c r="I66" s="36"/>
      <c r="J66" s="36"/>
      <c r="K66" s="36"/>
    </row>
    <row r="67" spans="1:11" ht="13.5" customHeight="1">
      <c r="A67" s="36"/>
      <c r="B67" s="44"/>
      <c r="C67" s="44"/>
      <c r="D67" s="36"/>
      <c r="E67" s="36"/>
      <c r="F67" s="36"/>
      <c r="G67" s="36"/>
      <c r="H67" s="36"/>
      <c r="I67" s="36"/>
      <c r="J67" s="36"/>
      <c r="K67" s="36"/>
    </row>
    <row r="68" spans="1:11" ht="13.5" customHeight="1">
      <c r="A68" s="36"/>
      <c r="B68" s="44"/>
      <c r="C68" s="44"/>
      <c r="D68" s="36"/>
      <c r="E68" s="36"/>
      <c r="F68" s="36"/>
      <c r="G68" s="36"/>
      <c r="H68" s="36"/>
      <c r="I68" s="36"/>
      <c r="J68" s="36"/>
      <c r="K68" s="36"/>
    </row>
    <row r="69" spans="1:11" ht="13.5" customHeight="1">
      <c r="A69" s="36"/>
      <c r="B69" s="44"/>
      <c r="C69" s="44"/>
      <c r="D69" s="36"/>
      <c r="E69" s="36"/>
      <c r="F69" s="36"/>
      <c r="G69" s="36"/>
      <c r="H69" s="36"/>
      <c r="I69" s="36"/>
      <c r="J69" s="36"/>
      <c r="K69" s="36"/>
    </row>
    <row r="70" spans="1:11" ht="13.5" customHeight="1">
      <c r="A70" s="36"/>
      <c r="B70" s="44"/>
      <c r="C70" s="44"/>
      <c r="D70" s="36"/>
      <c r="E70" s="36"/>
      <c r="F70" s="36"/>
      <c r="G70" s="36"/>
      <c r="H70" s="36"/>
      <c r="I70" s="36"/>
      <c r="J70" s="36"/>
      <c r="K70" s="36"/>
    </row>
    <row r="71" spans="1:11" ht="13.5" customHeight="1">
      <c r="A71" s="36"/>
      <c r="B71" s="44"/>
      <c r="C71" s="44"/>
      <c r="D71" s="36"/>
      <c r="E71" s="36"/>
      <c r="F71" s="36"/>
      <c r="G71" s="36"/>
      <c r="H71" s="36"/>
      <c r="I71" s="36"/>
      <c r="J71" s="36"/>
      <c r="K71" s="36"/>
    </row>
    <row r="72" spans="1:11" ht="13.5" customHeight="1">
      <c r="A72" s="36"/>
      <c r="B72" s="44"/>
      <c r="C72" s="44"/>
      <c r="D72" s="36"/>
      <c r="E72" s="36"/>
      <c r="F72" s="36"/>
      <c r="G72" s="36"/>
      <c r="H72" s="36"/>
      <c r="I72" s="36"/>
      <c r="J72" s="36"/>
      <c r="K72" s="36"/>
    </row>
    <row r="73" spans="1:11" ht="13.5" customHeight="1">
      <c r="A73" s="36"/>
      <c r="B73" s="44"/>
      <c r="C73" s="44"/>
      <c r="D73" s="36"/>
      <c r="E73" s="36"/>
      <c r="F73" s="36"/>
      <c r="G73" s="36"/>
      <c r="H73" s="36"/>
      <c r="I73" s="36"/>
      <c r="J73" s="36"/>
      <c r="K73" s="36"/>
    </row>
    <row r="74" spans="1:11" ht="13.5" customHeight="1">
      <c r="A74" s="36"/>
      <c r="B74" s="44"/>
      <c r="C74" s="44"/>
      <c r="D74" s="36"/>
      <c r="E74" s="36"/>
      <c r="F74" s="36"/>
      <c r="G74" s="36"/>
      <c r="H74" s="36"/>
      <c r="I74" s="36"/>
      <c r="J74" s="36"/>
      <c r="K74" s="36"/>
    </row>
    <row r="75" spans="1:11" ht="13.5" customHeight="1">
      <c r="A75" s="36"/>
      <c r="B75" s="44"/>
      <c r="C75" s="44"/>
      <c r="D75" s="36"/>
      <c r="E75" s="36"/>
      <c r="F75" s="36"/>
      <c r="G75" s="36"/>
      <c r="H75" s="36"/>
      <c r="I75" s="36"/>
      <c r="J75" s="36"/>
      <c r="K75" s="36"/>
    </row>
    <row r="76" spans="1:11" ht="13.5" customHeight="1">
      <c r="A76" s="36"/>
      <c r="B76" s="44"/>
      <c r="C76" s="44"/>
      <c r="D76" s="36"/>
      <c r="E76" s="36"/>
      <c r="F76" s="36"/>
      <c r="G76" s="36"/>
      <c r="H76" s="36"/>
      <c r="I76" s="36"/>
      <c r="J76" s="36"/>
      <c r="K76" s="36"/>
    </row>
    <row r="77" spans="1:11" ht="13.5" customHeight="1">
      <c r="A77" s="36"/>
      <c r="B77" s="44"/>
      <c r="C77" s="44"/>
      <c r="D77" s="36"/>
      <c r="E77" s="36"/>
      <c r="F77" s="36"/>
      <c r="G77" s="36"/>
      <c r="H77" s="36"/>
      <c r="I77" s="36"/>
      <c r="J77" s="36"/>
      <c r="K77" s="36"/>
    </row>
    <row r="78" spans="1:11" ht="13.5" customHeight="1">
      <c r="A78" s="36"/>
      <c r="B78" s="44"/>
      <c r="C78" s="44"/>
      <c r="D78" s="36"/>
      <c r="E78" s="36"/>
      <c r="F78" s="36"/>
      <c r="G78" s="36"/>
      <c r="H78" s="36"/>
      <c r="I78" s="36"/>
      <c r="J78" s="36"/>
      <c r="K78" s="36"/>
    </row>
    <row r="79" spans="1:11" ht="13.5" customHeight="1">
      <c r="A79" s="36"/>
      <c r="B79" s="44"/>
      <c r="C79" s="44"/>
      <c r="D79" s="36"/>
      <c r="E79" s="36"/>
      <c r="F79" s="36"/>
      <c r="G79" s="36"/>
      <c r="H79" s="36"/>
      <c r="I79" s="36"/>
      <c r="J79" s="36"/>
      <c r="K79" s="36"/>
    </row>
    <row r="80" spans="1:11" ht="13.5" customHeight="1">
      <c r="A80" s="36"/>
      <c r="B80" s="44"/>
      <c r="C80" s="44"/>
      <c r="D80" s="36"/>
      <c r="E80" s="36"/>
      <c r="F80" s="36"/>
      <c r="G80" s="36"/>
      <c r="H80" s="36"/>
      <c r="I80" s="36"/>
      <c r="J80" s="36"/>
      <c r="K80" s="36"/>
    </row>
    <row r="81" spans="1:11" ht="13.5" customHeight="1">
      <c r="A81" s="36"/>
      <c r="B81" s="44"/>
      <c r="C81" s="44"/>
      <c r="D81" s="36"/>
      <c r="E81" s="36"/>
      <c r="F81" s="36"/>
      <c r="G81" s="36"/>
      <c r="H81" s="36"/>
      <c r="I81" s="36"/>
      <c r="J81" s="36"/>
      <c r="K81" s="36"/>
    </row>
    <row r="82" spans="1:11" ht="13.5" customHeight="1">
      <c r="A82" s="36"/>
      <c r="B82" s="44"/>
      <c r="C82" s="44"/>
      <c r="D82" s="36"/>
      <c r="E82" s="36"/>
      <c r="F82" s="36"/>
      <c r="G82" s="36"/>
      <c r="H82" s="36"/>
      <c r="I82" s="36"/>
      <c r="J82" s="36"/>
      <c r="K82" s="36"/>
    </row>
    <row r="83" spans="1:11" ht="13.5" customHeight="1">
      <c r="A83" s="36"/>
      <c r="B83" s="44"/>
      <c r="C83" s="44"/>
      <c r="D83" s="36"/>
      <c r="E83" s="36"/>
      <c r="F83" s="36"/>
      <c r="G83" s="36"/>
      <c r="H83" s="36"/>
      <c r="I83" s="36"/>
      <c r="J83" s="36"/>
      <c r="K83" s="36"/>
    </row>
    <row r="84" spans="1:11" ht="13.5" customHeight="1">
      <c r="A84" s="36"/>
      <c r="B84" s="44"/>
      <c r="C84" s="44"/>
      <c r="D84" s="36"/>
      <c r="E84" s="36"/>
      <c r="F84" s="36"/>
      <c r="G84" s="36"/>
      <c r="H84" s="36"/>
      <c r="I84" s="36"/>
      <c r="J84" s="36"/>
      <c r="K84" s="36"/>
    </row>
    <row r="85" spans="1:11" ht="13.5" customHeight="1">
      <c r="A85" s="36"/>
      <c r="B85" s="44"/>
      <c r="C85" s="44"/>
      <c r="D85" s="36"/>
      <c r="E85" s="36"/>
      <c r="F85" s="36"/>
      <c r="G85" s="36"/>
      <c r="H85" s="36"/>
      <c r="I85" s="36"/>
      <c r="J85" s="36"/>
      <c r="K85" s="36"/>
    </row>
    <row r="86" spans="1:11" ht="13.5" customHeight="1">
      <c r="A86" s="36"/>
      <c r="B86" s="44"/>
      <c r="C86" s="44"/>
      <c r="D86" s="36"/>
      <c r="E86" s="36"/>
      <c r="F86" s="36"/>
      <c r="G86" s="36"/>
      <c r="H86" s="36"/>
      <c r="I86" s="36"/>
      <c r="J86" s="36"/>
      <c r="K86" s="36"/>
    </row>
    <row r="87" spans="1:11" ht="13.5" customHeight="1">
      <c r="A87" s="36"/>
      <c r="B87" s="44"/>
      <c r="C87" s="44"/>
      <c r="D87" s="36"/>
      <c r="E87" s="36"/>
      <c r="F87" s="36"/>
      <c r="G87" s="36"/>
      <c r="H87" s="36"/>
      <c r="I87" s="36"/>
      <c r="J87" s="36"/>
      <c r="K87" s="36"/>
    </row>
    <row r="88" spans="1:11" ht="13.5" customHeight="1">
      <c r="A88" s="36"/>
      <c r="B88" s="44"/>
      <c r="C88" s="44"/>
      <c r="D88" s="36"/>
      <c r="E88" s="36"/>
      <c r="F88" s="36"/>
      <c r="G88" s="36"/>
      <c r="H88" s="36"/>
      <c r="I88" s="36"/>
      <c r="J88" s="36"/>
      <c r="K88" s="36"/>
    </row>
    <row r="89" spans="1:11" ht="13.5" customHeight="1">
      <c r="A89" s="36"/>
      <c r="B89" s="44"/>
      <c r="C89" s="44"/>
      <c r="D89" s="36"/>
      <c r="E89" s="36"/>
      <c r="F89" s="36"/>
      <c r="G89" s="36"/>
      <c r="H89" s="36"/>
      <c r="I89" s="36"/>
      <c r="J89" s="36"/>
      <c r="K89" s="36"/>
    </row>
    <row r="90" spans="1:11" ht="13.5" customHeight="1">
      <c r="A90" s="36"/>
      <c r="B90" s="44"/>
      <c r="C90" s="44"/>
      <c r="D90" s="36"/>
      <c r="E90" s="36"/>
      <c r="F90" s="36"/>
      <c r="G90" s="36"/>
      <c r="H90" s="36"/>
      <c r="I90" s="36"/>
      <c r="J90" s="36"/>
      <c r="K90" s="36"/>
    </row>
    <row r="91" spans="1:11" ht="13.5" customHeight="1">
      <c r="A91" s="36"/>
      <c r="B91" s="44"/>
      <c r="C91" s="44"/>
      <c r="D91" s="36"/>
      <c r="E91" s="36"/>
      <c r="F91" s="36"/>
      <c r="G91" s="36"/>
      <c r="H91" s="36"/>
      <c r="I91" s="36"/>
      <c r="J91" s="36"/>
      <c r="K91" s="36"/>
    </row>
    <row r="92" spans="1:11" ht="13.5" customHeight="1">
      <c r="A92" s="36"/>
      <c r="B92" s="44"/>
      <c r="C92" s="44"/>
      <c r="D92" s="36"/>
      <c r="E92" s="36"/>
      <c r="F92" s="36"/>
      <c r="G92" s="36"/>
      <c r="H92" s="36"/>
      <c r="I92" s="36"/>
      <c r="J92" s="36"/>
      <c r="K92" s="36"/>
    </row>
    <row r="93" spans="1:11" ht="13.5" customHeight="1">
      <c r="A93" s="36"/>
      <c r="B93" s="44"/>
      <c r="C93" s="44"/>
      <c r="D93" s="36"/>
      <c r="E93" s="36"/>
      <c r="F93" s="36"/>
      <c r="G93" s="36"/>
      <c r="H93" s="36"/>
      <c r="I93" s="36"/>
      <c r="J93" s="36"/>
      <c r="K93" s="36"/>
    </row>
    <row r="94" spans="1:11" ht="13.5" customHeight="1">
      <c r="A94" s="36"/>
      <c r="B94" s="44"/>
      <c r="C94" s="44"/>
      <c r="D94" s="36"/>
      <c r="E94" s="36"/>
      <c r="F94" s="36"/>
      <c r="G94" s="36"/>
      <c r="H94" s="36"/>
      <c r="I94" s="36"/>
      <c r="J94" s="36"/>
      <c r="K94" s="36"/>
    </row>
    <row r="95" spans="1:11" ht="13.5" customHeight="1">
      <c r="A95" s="36"/>
      <c r="B95" s="44"/>
      <c r="C95" s="44"/>
      <c r="D95" s="36"/>
      <c r="E95" s="36"/>
      <c r="F95" s="36"/>
      <c r="G95" s="36"/>
      <c r="H95" s="36"/>
      <c r="I95" s="36"/>
      <c r="J95" s="36"/>
      <c r="K95" s="36"/>
    </row>
    <row r="96" spans="1:11" ht="13.5" customHeight="1">
      <c r="A96" s="36"/>
      <c r="B96" s="44"/>
      <c r="C96" s="44"/>
      <c r="D96" s="36"/>
      <c r="E96" s="36"/>
      <c r="F96" s="36"/>
      <c r="G96" s="36"/>
      <c r="H96" s="36"/>
      <c r="I96" s="36"/>
      <c r="J96" s="36"/>
      <c r="K96" s="36"/>
    </row>
    <row r="97" spans="1:11" ht="13.5" customHeight="1">
      <c r="A97" s="36"/>
      <c r="B97" s="44"/>
      <c r="C97" s="44"/>
      <c r="D97" s="36"/>
      <c r="E97" s="36"/>
      <c r="F97" s="36"/>
      <c r="G97" s="36"/>
      <c r="H97" s="36"/>
      <c r="I97" s="36"/>
      <c r="J97" s="36"/>
      <c r="K97" s="36"/>
    </row>
    <row r="98" spans="1:11" ht="13.5" customHeight="1">
      <c r="A98" s="36"/>
      <c r="B98" s="44"/>
      <c r="C98" s="44"/>
      <c r="D98" s="36"/>
      <c r="E98" s="36"/>
      <c r="F98" s="36"/>
      <c r="G98" s="36"/>
      <c r="H98" s="36"/>
      <c r="I98" s="36"/>
      <c r="J98" s="36"/>
      <c r="K98" s="36"/>
    </row>
    <row r="99" spans="1:11" ht="13.5" customHeight="1">
      <c r="A99" s="36"/>
      <c r="B99" s="44"/>
      <c r="C99" s="44"/>
      <c r="D99" s="36"/>
      <c r="E99" s="36"/>
      <c r="F99" s="36"/>
      <c r="G99" s="36"/>
      <c r="H99" s="36"/>
      <c r="I99" s="36"/>
      <c r="J99" s="36"/>
      <c r="K99" s="36"/>
    </row>
    <row r="100" spans="1:11" ht="13.5" customHeight="1">
      <c r="A100" s="36"/>
      <c r="B100" s="44"/>
      <c r="C100" s="44"/>
      <c r="D100" s="36"/>
      <c r="E100" s="36"/>
      <c r="F100" s="36"/>
      <c r="G100" s="36"/>
      <c r="H100" s="36"/>
      <c r="I100" s="36"/>
      <c r="J100" s="36"/>
      <c r="K100" s="36"/>
    </row>
  </sheetData>
  <pageMargins left="0.511811024" right="0.511811024" top="0.78740157499999996" bottom="0.78740157499999996"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B100"/>
  <sheetViews>
    <sheetView showGridLines="0" topLeftCell="A32" workbookViewId="0"/>
  </sheetViews>
  <sheetFormatPr defaultColWidth="14.375" defaultRowHeight="15" customHeight="1"/>
  <cols>
    <col min="1" max="2" width="8.875" customWidth="1"/>
    <col min="3" max="3" width="9.25" customWidth="1"/>
    <col min="4" max="4" width="16.875" customWidth="1"/>
    <col min="5" max="5" width="8.875" customWidth="1"/>
    <col min="6" max="6" width="9.25" customWidth="1"/>
    <col min="7" max="9" width="8.875" customWidth="1"/>
    <col min="10" max="11" width="9.25" customWidth="1"/>
    <col min="12" max="12" width="8.875" customWidth="1"/>
    <col min="13" max="14" width="9.25" customWidth="1"/>
    <col min="15" max="18" width="8.875" customWidth="1"/>
    <col min="19" max="19" width="9.25" customWidth="1"/>
    <col min="20" max="22" width="8.875" customWidth="1"/>
    <col min="23" max="27" width="9.25" customWidth="1"/>
    <col min="28" max="28" width="8.875" customWidth="1"/>
  </cols>
  <sheetData>
    <row r="1" spans="1:28" ht="36.75" customHeight="1">
      <c r="A1" s="66"/>
      <c r="B1" s="66"/>
      <c r="C1" s="66"/>
      <c r="D1" s="66"/>
      <c r="E1" s="66"/>
      <c r="F1" s="66"/>
      <c r="G1" s="66"/>
      <c r="H1" s="66"/>
      <c r="I1" s="66"/>
      <c r="J1" s="66"/>
      <c r="K1" s="66"/>
      <c r="L1" s="66"/>
      <c r="M1" s="66"/>
      <c r="N1" s="66"/>
      <c r="O1" s="66"/>
      <c r="P1" s="66"/>
      <c r="Q1" s="66"/>
      <c r="R1" s="66"/>
      <c r="S1" s="66"/>
      <c r="T1" s="66"/>
      <c r="U1" s="66"/>
      <c r="V1" s="66"/>
      <c r="W1" s="66"/>
      <c r="X1" s="66"/>
      <c r="Y1" s="66"/>
      <c r="Z1" s="66"/>
      <c r="AA1" s="66"/>
      <c r="AB1" s="66"/>
    </row>
    <row r="2" spans="1:28" ht="36.75" customHeight="1">
      <c r="A2" s="66"/>
      <c r="B2" s="66"/>
      <c r="C2" s="66"/>
      <c r="D2" s="66"/>
      <c r="E2" s="66"/>
      <c r="F2" s="66"/>
      <c r="G2" s="66"/>
      <c r="H2" s="66"/>
      <c r="I2" s="66"/>
      <c r="J2" s="66"/>
      <c r="K2" s="66"/>
      <c r="L2" s="66"/>
      <c r="M2" s="66"/>
      <c r="N2" s="66"/>
      <c r="O2" s="66"/>
      <c r="P2" s="66"/>
      <c r="Q2" s="66"/>
      <c r="R2" s="66"/>
      <c r="S2" s="66"/>
      <c r="T2" s="66"/>
      <c r="U2" s="66"/>
      <c r="V2" s="66"/>
      <c r="W2" s="66"/>
      <c r="X2" s="66"/>
      <c r="Y2" s="66"/>
      <c r="Z2" s="66"/>
      <c r="AA2" s="66"/>
      <c r="AB2" s="66"/>
    </row>
    <row r="3" spans="1:28" ht="30.75" customHeight="1">
      <c r="A3" s="66"/>
      <c r="B3" s="66"/>
      <c r="C3" s="66"/>
      <c r="D3" s="66"/>
      <c r="E3" s="66"/>
      <c r="F3" s="66"/>
      <c r="G3" s="66"/>
      <c r="H3" s="66"/>
      <c r="I3" s="66"/>
      <c r="J3" s="66"/>
      <c r="K3" s="66"/>
      <c r="L3" s="66"/>
      <c r="M3" s="66"/>
      <c r="N3" s="66"/>
      <c r="O3" s="66"/>
      <c r="P3" s="66"/>
      <c r="Q3" s="66"/>
      <c r="R3" s="66"/>
      <c r="S3" s="66"/>
      <c r="T3" s="66"/>
      <c r="U3" s="66"/>
      <c r="V3" s="66"/>
      <c r="W3" s="66"/>
      <c r="X3" s="66"/>
      <c r="Y3" s="66"/>
      <c r="Z3" s="66"/>
      <c r="AA3" s="66"/>
      <c r="AB3" s="66"/>
    </row>
    <row r="4" spans="1:28" ht="38.25" hidden="1" customHeight="1">
      <c r="A4" s="66"/>
      <c r="B4" s="66"/>
      <c r="C4" s="190" t="s">
        <v>711</v>
      </c>
      <c r="D4" s="185"/>
      <c r="E4" s="185"/>
      <c r="F4" s="185"/>
      <c r="G4" s="185"/>
      <c r="H4" s="185"/>
      <c r="I4" s="185"/>
      <c r="J4" s="185"/>
      <c r="K4" s="185"/>
      <c r="L4" s="185"/>
      <c r="M4" s="185"/>
      <c r="N4" s="185"/>
      <c r="O4" s="185"/>
      <c r="P4" s="185"/>
      <c r="Q4" s="185"/>
      <c r="R4" s="185"/>
      <c r="S4" s="185"/>
      <c r="T4" s="185"/>
      <c r="U4" s="185"/>
      <c r="V4" s="185"/>
      <c r="W4" s="185"/>
      <c r="X4" s="185"/>
      <c r="Y4" s="185"/>
      <c r="Z4" s="185"/>
      <c r="AA4" s="181"/>
      <c r="AB4" s="66"/>
    </row>
    <row r="5" spans="1:28" ht="24" customHeight="1">
      <c r="A5" s="66"/>
      <c r="B5" s="66"/>
      <c r="C5" s="67"/>
      <c r="D5" s="67"/>
      <c r="E5" s="67"/>
      <c r="F5" s="68"/>
      <c r="G5" s="68"/>
      <c r="H5" s="68"/>
      <c r="I5" s="69"/>
      <c r="J5" s="69"/>
      <c r="K5" s="69"/>
      <c r="L5" s="70"/>
      <c r="M5" s="71"/>
      <c r="N5" s="72"/>
      <c r="O5" s="70"/>
      <c r="P5" s="70"/>
      <c r="Q5" s="70"/>
      <c r="R5" s="70"/>
      <c r="S5" s="70"/>
      <c r="T5" s="70"/>
      <c r="U5" s="70"/>
      <c r="V5" s="70"/>
      <c r="W5" s="70"/>
      <c r="X5" s="70"/>
      <c r="Y5" s="70"/>
      <c r="Z5" s="70"/>
      <c r="AA5" s="70"/>
      <c r="AB5" s="66"/>
    </row>
    <row r="6" spans="1:28" ht="24" customHeight="1">
      <c r="A6" s="66"/>
      <c r="B6" s="66"/>
      <c r="C6" s="67"/>
      <c r="D6" s="67"/>
      <c r="E6" s="67"/>
      <c r="F6" s="68"/>
      <c r="G6" s="68"/>
      <c r="H6" s="68"/>
      <c r="I6" s="69"/>
      <c r="J6" s="69"/>
      <c r="K6" s="69"/>
      <c r="L6" s="70"/>
      <c r="M6" s="71"/>
      <c r="N6" s="72"/>
      <c r="O6" s="70"/>
      <c r="P6" s="70"/>
      <c r="Q6" s="70"/>
      <c r="R6" s="70"/>
      <c r="S6" s="70"/>
      <c r="T6" s="70"/>
      <c r="U6" s="70"/>
      <c r="V6" s="70"/>
      <c r="W6" s="70"/>
      <c r="X6" s="70"/>
      <c r="Y6" s="70"/>
      <c r="Z6" s="70"/>
      <c r="AA6" s="70"/>
      <c r="AB6" s="66"/>
    </row>
    <row r="7" spans="1:28" ht="24" customHeight="1">
      <c r="A7" s="66"/>
      <c r="B7" s="66"/>
      <c r="C7" s="174" t="s">
        <v>1</v>
      </c>
      <c r="D7" s="169"/>
      <c r="E7" s="170"/>
      <c r="F7" s="178" t="s">
        <v>29</v>
      </c>
      <c r="G7" s="169"/>
      <c r="H7" s="170"/>
      <c r="I7" s="179" t="s">
        <v>581</v>
      </c>
      <c r="J7" s="169"/>
      <c r="K7" s="170"/>
      <c r="L7" s="70"/>
      <c r="M7" s="71"/>
      <c r="N7" s="72"/>
      <c r="O7" s="73"/>
      <c r="P7" s="73"/>
      <c r="Q7" s="73"/>
      <c r="R7" s="70"/>
      <c r="S7" s="70"/>
      <c r="T7" s="70"/>
      <c r="U7" s="70"/>
      <c r="V7" s="70"/>
      <c r="W7" s="70"/>
      <c r="X7" s="70"/>
      <c r="Y7" s="70"/>
      <c r="Z7" s="70"/>
      <c r="AA7" s="70"/>
      <c r="AB7" s="66"/>
    </row>
    <row r="8" spans="1:28" ht="24" customHeight="1">
      <c r="A8" s="66"/>
      <c r="B8" s="66"/>
      <c r="C8" s="175"/>
      <c r="D8" s="176"/>
      <c r="E8" s="177"/>
      <c r="F8" s="175"/>
      <c r="G8" s="176"/>
      <c r="H8" s="177"/>
      <c r="I8" s="175"/>
      <c r="J8" s="176"/>
      <c r="K8" s="177"/>
      <c r="L8" s="74"/>
      <c r="M8" s="71"/>
      <c r="N8" s="72"/>
      <c r="O8" s="75"/>
      <c r="P8" s="75"/>
      <c r="Q8" s="75"/>
      <c r="R8" s="70"/>
      <c r="S8" s="70"/>
      <c r="T8" s="70"/>
      <c r="U8" s="70"/>
      <c r="V8" s="70"/>
      <c r="W8" s="70"/>
      <c r="X8" s="70"/>
      <c r="Y8" s="180" t="s">
        <v>712</v>
      </c>
      <c r="Z8" s="181"/>
      <c r="AA8" s="76"/>
      <c r="AB8" s="66"/>
    </row>
    <row r="9" spans="1:28" ht="24" customHeight="1">
      <c r="A9" s="66"/>
      <c r="B9" s="66"/>
      <c r="C9" s="175"/>
      <c r="D9" s="176"/>
      <c r="E9" s="177"/>
      <c r="F9" s="175"/>
      <c r="G9" s="176"/>
      <c r="H9" s="177"/>
      <c r="I9" s="175"/>
      <c r="J9" s="176"/>
      <c r="K9" s="177"/>
      <c r="L9" s="75"/>
      <c r="M9" s="71"/>
      <c r="N9" s="72"/>
      <c r="O9" s="77"/>
      <c r="P9" s="77"/>
      <c r="Q9" s="77"/>
      <c r="R9" s="70"/>
      <c r="S9" s="70"/>
      <c r="T9" s="70"/>
      <c r="U9" s="70"/>
      <c r="V9" s="70"/>
      <c r="W9" s="70"/>
      <c r="X9" s="70"/>
      <c r="Y9" s="182" t="str">
        <f>CONCATENATE('Dados Dash'!B24, " empresa(s)")</f>
        <v>0 empresa(s)</v>
      </c>
      <c r="Z9" s="181"/>
      <c r="AA9" s="78"/>
      <c r="AB9" s="66"/>
    </row>
    <row r="10" spans="1:28" ht="24" customHeight="1">
      <c r="A10" s="66"/>
      <c r="B10" s="66"/>
      <c r="C10" s="175"/>
      <c r="D10" s="176"/>
      <c r="E10" s="177"/>
      <c r="F10" s="175"/>
      <c r="G10" s="176"/>
      <c r="H10" s="177"/>
      <c r="I10" s="175"/>
      <c r="J10" s="176"/>
      <c r="K10" s="177"/>
      <c r="L10" s="77"/>
      <c r="M10" s="71"/>
      <c r="N10" s="72"/>
      <c r="O10" s="70"/>
      <c r="P10" s="70"/>
      <c r="Q10" s="70"/>
      <c r="R10" s="70"/>
      <c r="S10" s="70"/>
      <c r="T10" s="70"/>
      <c r="U10" s="70"/>
      <c r="V10" s="70"/>
      <c r="W10" s="70"/>
      <c r="X10" s="70"/>
      <c r="Y10" s="191" t="str">
        <f>CONCATENATE('Dados Dash'!B25, " entidades(s) representativa(s)")</f>
        <v>0 entidades(s) representativa(s)</v>
      </c>
      <c r="Z10" s="170"/>
      <c r="AA10" s="79"/>
      <c r="AB10" s="66"/>
    </row>
    <row r="11" spans="1:28" ht="24" customHeight="1">
      <c r="A11" s="66"/>
      <c r="B11" s="66"/>
      <c r="C11" s="171"/>
      <c r="D11" s="172"/>
      <c r="E11" s="173"/>
      <c r="F11" s="171"/>
      <c r="G11" s="172"/>
      <c r="H11" s="173"/>
      <c r="I11" s="171"/>
      <c r="J11" s="172"/>
      <c r="K11" s="173"/>
      <c r="L11" s="80"/>
      <c r="M11" s="71"/>
      <c r="N11" s="72"/>
      <c r="O11" s="70"/>
      <c r="P11" s="70"/>
      <c r="Q11" s="70"/>
      <c r="R11" s="70"/>
      <c r="S11" s="70"/>
      <c r="T11" s="70"/>
      <c r="U11" s="70"/>
      <c r="V11" s="70"/>
      <c r="W11" s="70"/>
      <c r="X11" s="70"/>
      <c r="Y11" s="171"/>
      <c r="Z11" s="173"/>
      <c r="AA11" s="79"/>
      <c r="AB11" s="66"/>
    </row>
    <row r="12" spans="1:28" ht="24" customHeight="1">
      <c r="A12" s="66"/>
      <c r="B12" s="66"/>
      <c r="C12" s="168" t="str">
        <f>CONCATENATE('Dados Dash'!B5, " respondentes")</f>
        <v>23 respondentes</v>
      </c>
      <c r="D12" s="169"/>
      <c r="E12" s="170"/>
      <c r="F12" s="184" t="str">
        <f>CONCATENATE('Dados Dash'!B9, " respondentes")</f>
        <v>2 respondentes</v>
      </c>
      <c r="G12" s="185"/>
      <c r="H12" s="181"/>
      <c r="I12" s="186" t="str">
        <f>CONCATENATE('Dados Dash'!B10, " respondentes")</f>
        <v>21 respondentes</v>
      </c>
      <c r="J12" s="185"/>
      <c r="K12" s="181"/>
      <c r="L12" s="70"/>
      <c r="M12" s="71"/>
      <c r="N12" s="72"/>
      <c r="O12" s="70"/>
      <c r="P12" s="70"/>
      <c r="Q12" s="70"/>
      <c r="R12" s="70"/>
      <c r="S12" s="70"/>
      <c r="T12" s="70"/>
      <c r="U12" s="70"/>
      <c r="V12" s="70"/>
      <c r="W12" s="70"/>
      <c r="X12" s="70"/>
      <c r="Y12" s="81"/>
      <c r="Z12" s="81"/>
      <c r="AA12" s="81"/>
      <c r="AB12" s="66"/>
    </row>
    <row r="13" spans="1:28" ht="24" customHeight="1">
      <c r="A13" s="66"/>
      <c r="B13" s="66"/>
      <c r="C13" s="171"/>
      <c r="D13" s="172"/>
      <c r="E13" s="173"/>
      <c r="F13" s="187">
        <f>'Dados Dash'!C9</f>
        <v>8.6956521739130432E-2</v>
      </c>
      <c r="G13" s="185"/>
      <c r="H13" s="181"/>
      <c r="I13" s="188">
        <f>'Dados Dash'!C10</f>
        <v>0.91304347826086951</v>
      </c>
      <c r="J13" s="185"/>
      <c r="K13" s="181"/>
      <c r="L13" s="70"/>
      <c r="M13" s="71"/>
      <c r="N13" s="72"/>
      <c r="O13" s="70"/>
      <c r="P13" s="70"/>
      <c r="Q13" s="70"/>
      <c r="R13" s="70"/>
      <c r="S13" s="70"/>
      <c r="T13" s="70"/>
      <c r="U13" s="70"/>
      <c r="V13" s="70"/>
      <c r="W13" s="70"/>
      <c r="X13" s="70"/>
      <c r="Y13" s="70"/>
      <c r="Z13" s="70"/>
      <c r="AA13" s="70"/>
      <c r="AB13" s="66"/>
    </row>
    <row r="14" spans="1:28" ht="24" customHeight="1">
      <c r="A14" s="66"/>
      <c r="B14" s="66"/>
      <c r="C14" s="82"/>
      <c r="D14" s="67"/>
      <c r="E14" s="67"/>
      <c r="F14" s="83"/>
      <c r="G14" s="83"/>
      <c r="H14" s="83"/>
      <c r="I14" s="69"/>
      <c r="J14" s="69"/>
      <c r="K14" s="69"/>
      <c r="L14" s="70"/>
      <c r="M14" s="71"/>
      <c r="N14" s="72"/>
      <c r="O14" s="70"/>
      <c r="P14" s="70"/>
      <c r="Q14" s="70"/>
      <c r="R14" s="70"/>
      <c r="S14" s="70"/>
      <c r="T14" s="70"/>
      <c r="U14" s="70"/>
      <c r="V14" s="70"/>
      <c r="W14" s="70"/>
      <c r="X14" s="70"/>
      <c r="Y14" s="70"/>
      <c r="Z14" s="70"/>
      <c r="AA14" s="70"/>
      <c r="AB14" s="66"/>
    </row>
    <row r="15" spans="1:28" ht="24" customHeight="1">
      <c r="A15" s="66"/>
      <c r="B15" s="66"/>
      <c r="C15" s="189" t="s">
        <v>713</v>
      </c>
      <c r="D15" s="169"/>
      <c r="E15" s="170"/>
      <c r="F15" s="84"/>
      <c r="G15" s="85"/>
      <c r="H15" s="85"/>
      <c r="I15" s="85"/>
      <c r="J15" s="84"/>
      <c r="K15" s="85"/>
      <c r="L15" s="85"/>
      <c r="M15" s="85"/>
      <c r="N15" s="84"/>
      <c r="O15" s="85"/>
      <c r="P15" s="85"/>
      <c r="Q15" s="85"/>
      <c r="R15" s="85"/>
      <c r="S15" s="84"/>
      <c r="T15" s="85"/>
      <c r="U15" s="85"/>
      <c r="V15" s="85"/>
      <c r="W15" s="84"/>
      <c r="X15" s="86"/>
      <c r="Y15" s="85"/>
      <c r="Z15" s="85"/>
      <c r="AA15" s="85"/>
      <c r="AB15" s="66"/>
    </row>
    <row r="16" spans="1:28" ht="24" customHeight="1">
      <c r="A16" s="66"/>
      <c r="B16" s="66"/>
      <c r="C16" s="175"/>
      <c r="D16" s="176"/>
      <c r="E16" s="177"/>
      <c r="F16" s="84"/>
      <c r="G16" s="85"/>
      <c r="H16" s="85"/>
      <c r="I16" s="85"/>
      <c r="J16" s="84"/>
      <c r="K16" s="85"/>
      <c r="L16" s="85"/>
      <c r="M16" s="85"/>
      <c r="N16" s="84"/>
      <c r="O16" s="85"/>
      <c r="P16" s="85"/>
      <c r="Q16" s="85"/>
      <c r="R16" s="85"/>
      <c r="S16" s="84"/>
      <c r="T16" s="85"/>
      <c r="U16" s="85"/>
      <c r="V16" s="85"/>
      <c r="W16" s="84"/>
      <c r="X16" s="86"/>
      <c r="Y16" s="85"/>
      <c r="Z16" s="85"/>
      <c r="AA16" s="85"/>
      <c r="AB16" s="66"/>
    </row>
    <row r="17" spans="1:28" ht="24" customHeight="1">
      <c r="A17" s="66"/>
      <c r="B17" s="66"/>
      <c r="C17" s="175"/>
      <c r="D17" s="176"/>
      <c r="E17" s="177"/>
      <c r="F17" s="84"/>
      <c r="G17" s="85"/>
      <c r="H17" s="85"/>
      <c r="I17" s="85"/>
      <c r="J17" s="84"/>
      <c r="K17" s="85"/>
      <c r="L17" s="85"/>
      <c r="M17" s="85"/>
      <c r="N17" s="84"/>
      <c r="O17" s="85"/>
      <c r="P17" s="85"/>
      <c r="Q17" s="85"/>
      <c r="R17" s="85"/>
      <c r="S17" s="84"/>
      <c r="T17" s="85"/>
      <c r="U17" s="85"/>
      <c r="V17" s="85"/>
      <c r="W17" s="84"/>
      <c r="X17" s="86"/>
      <c r="Y17" s="85"/>
      <c r="Z17" s="85"/>
      <c r="AA17" s="85"/>
      <c r="AB17" s="66"/>
    </row>
    <row r="18" spans="1:28" ht="24" customHeight="1">
      <c r="A18" s="66"/>
      <c r="B18" s="66"/>
      <c r="C18" s="175"/>
      <c r="D18" s="176"/>
      <c r="E18" s="177"/>
      <c r="F18" s="84"/>
      <c r="G18" s="85"/>
      <c r="H18" s="85"/>
      <c r="I18" s="85"/>
      <c r="J18" s="84"/>
      <c r="K18" s="85"/>
      <c r="L18" s="85"/>
      <c r="M18" s="85"/>
      <c r="N18" s="84"/>
      <c r="O18" s="85"/>
      <c r="P18" s="87"/>
      <c r="Q18" s="87"/>
      <c r="R18" s="87"/>
      <c r="S18" s="84"/>
      <c r="T18" s="85"/>
      <c r="U18" s="85"/>
      <c r="V18" s="85"/>
      <c r="W18" s="84"/>
      <c r="X18" s="86"/>
      <c r="Y18" s="85"/>
      <c r="Z18" s="85"/>
      <c r="AA18" s="85"/>
      <c r="AB18" s="66"/>
    </row>
    <row r="19" spans="1:28" ht="24" customHeight="1">
      <c r="A19" s="66"/>
      <c r="B19" s="66"/>
      <c r="C19" s="175"/>
      <c r="D19" s="176"/>
      <c r="E19" s="177"/>
      <c r="F19" s="84"/>
      <c r="G19" s="85"/>
      <c r="H19" s="85"/>
      <c r="I19" s="85"/>
      <c r="J19" s="84"/>
      <c r="K19" s="85"/>
      <c r="L19" s="85"/>
      <c r="M19" s="85"/>
      <c r="N19" s="84"/>
      <c r="O19" s="85"/>
      <c r="P19" s="87"/>
      <c r="Q19" s="87"/>
      <c r="R19" s="87"/>
      <c r="S19" s="84"/>
      <c r="T19" s="85"/>
      <c r="U19" s="85"/>
      <c r="V19" s="85"/>
      <c r="W19" s="84"/>
      <c r="X19" s="86"/>
      <c r="Y19" s="85"/>
      <c r="Z19" s="85"/>
      <c r="AA19" s="85"/>
      <c r="AB19" s="66"/>
    </row>
    <row r="20" spans="1:28" ht="24" customHeight="1">
      <c r="A20" s="66"/>
      <c r="B20" s="66"/>
      <c r="C20" s="175"/>
      <c r="D20" s="176"/>
      <c r="E20" s="177"/>
      <c r="F20" s="84"/>
      <c r="G20" s="85"/>
      <c r="H20" s="85"/>
      <c r="I20" s="85"/>
      <c r="J20" s="84"/>
      <c r="K20" s="85"/>
      <c r="L20" s="85"/>
      <c r="M20" s="85"/>
      <c r="N20" s="84"/>
      <c r="O20" s="85"/>
      <c r="P20" s="87"/>
      <c r="Q20" s="87"/>
      <c r="R20" s="87"/>
      <c r="S20" s="84"/>
      <c r="T20" s="85"/>
      <c r="U20" s="85"/>
      <c r="V20" s="85"/>
      <c r="W20" s="84"/>
      <c r="X20" s="86"/>
      <c r="Y20" s="85"/>
      <c r="Z20" s="85"/>
      <c r="AA20" s="85"/>
      <c r="AB20" s="66"/>
    </row>
    <row r="21" spans="1:28" ht="24" customHeight="1">
      <c r="A21" s="66"/>
      <c r="B21" s="66"/>
      <c r="C21" s="175"/>
      <c r="D21" s="176"/>
      <c r="E21" s="177"/>
      <c r="F21" s="84"/>
      <c r="G21" s="85"/>
      <c r="H21" s="85"/>
      <c r="I21" s="85"/>
      <c r="J21" s="84"/>
      <c r="K21" s="85"/>
      <c r="L21" s="85"/>
      <c r="M21" s="85"/>
      <c r="N21" s="84"/>
      <c r="O21" s="85"/>
      <c r="P21" s="85"/>
      <c r="Q21" s="85"/>
      <c r="R21" s="85"/>
      <c r="S21" s="84"/>
      <c r="T21" s="85"/>
      <c r="U21" s="85"/>
      <c r="V21" s="85"/>
      <c r="W21" s="84"/>
      <c r="X21" s="86"/>
      <c r="Y21" s="85"/>
      <c r="Z21" s="85"/>
      <c r="AA21" s="85"/>
      <c r="AB21" s="66"/>
    </row>
    <row r="22" spans="1:28" ht="24" customHeight="1">
      <c r="A22" s="66"/>
      <c r="B22" s="66"/>
      <c r="C22" s="175"/>
      <c r="D22" s="176"/>
      <c r="E22" s="177"/>
      <c r="F22" s="84"/>
      <c r="G22" s="85"/>
      <c r="H22" s="85"/>
      <c r="I22" s="85"/>
      <c r="J22" s="84"/>
      <c r="K22" s="85"/>
      <c r="L22" s="85"/>
      <c r="M22" s="85"/>
      <c r="N22" s="84"/>
      <c r="O22" s="85"/>
      <c r="P22" s="85"/>
      <c r="Q22" s="85"/>
      <c r="R22" s="85"/>
      <c r="S22" s="84"/>
      <c r="T22" s="85"/>
      <c r="U22" s="85"/>
      <c r="V22" s="85"/>
      <c r="W22" s="84"/>
      <c r="X22" s="86"/>
      <c r="Y22" s="85"/>
      <c r="Z22" s="85"/>
      <c r="AA22" s="85"/>
      <c r="AB22" s="66"/>
    </row>
    <row r="23" spans="1:28" ht="24" customHeight="1">
      <c r="A23" s="66"/>
      <c r="B23" s="66"/>
      <c r="C23" s="175"/>
      <c r="D23" s="176"/>
      <c r="E23" s="177"/>
      <c r="F23" s="84"/>
      <c r="G23" s="85"/>
      <c r="H23" s="85"/>
      <c r="I23" s="85"/>
      <c r="J23" s="84"/>
      <c r="K23" s="85"/>
      <c r="L23" s="85"/>
      <c r="M23" s="85"/>
      <c r="N23" s="84"/>
      <c r="O23" s="85"/>
      <c r="P23" s="85"/>
      <c r="Q23" s="85"/>
      <c r="R23" s="85"/>
      <c r="S23" s="84"/>
      <c r="T23" s="85"/>
      <c r="U23" s="85"/>
      <c r="V23" s="85"/>
      <c r="W23" s="84"/>
      <c r="X23" s="86"/>
      <c r="Y23" s="85"/>
      <c r="Z23" s="85"/>
      <c r="AA23" s="85"/>
      <c r="AB23" s="66"/>
    </row>
    <row r="24" spans="1:28" ht="24" customHeight="1">
      <c r="A24" s="66"/>
      <c r="B24" s="66"/>
      <c r="C24" s="171"/>
      <c r="D24" s="172"/>
      <c r="E24" s="173"/>
      <c r="F24" s="84"/>
      <c r="G24" s="85"/>
      <c r="H24" s="85"/>
      <c r="I24" s="85"/>
      <c r="J24" s="84"/>
      <c r="K24" s="85"/>
      <c r="L24" s="85"/>
      <c r="M24" s="85"/>
      <c r="N24" s="84"/>
      <c r="O24" s="85"/>
      <c r="P24" s="85"/>
      <c r="Q24" s="85"/>
      <c r="R24" s="85"/>
      <c r="S24" s="84"/>
      <c r="T24" s="85"/>
      <c r="U24" s="85"/>
      <c r="V24" s="85"/>
      <c r="W24" s="84"/>
      <c r="X24" s="86"/>
      <c r="Y24" s="85"/>
      <c r="Z24" s="85"/>
      <c r="AA24" s="85"/>
      <c r="AB24" s="66"/>
    </row>
    <row r="25" spans="1:28" ht="24" customHeight="1">
      <c r="A25" s="66"/>
      <c r="B25" s="66"/>
      <c r="C25" s="183" t="s">
        <v>714</v>
      </c>
      <c r="D25" s="169"/>
      <c r="E25" s="170"/>
      <c r="F25" s="88"/>
      <c r="G25" s="89"/>
      <c r="H25" s="89"/>
      <c r="I25" s="89"/>
      <c r="J25" s="88"/>
      <c r="K25" s="89"/>
      <c r="L25" s="89"/>
      <c r="M25" s="89"/>
      <c r="N25" s="88"/>
      <c r="O25" s="89"/>
      <c r="P25" s="89"/>
      <c r="Q25" s="89"/>
      <c r="R25" s="89"/>
      <c r="S25" s="88"/>
      <c r="T25" s="89"/>
      <c r="U25" s="89"/>
      <c r="V25" s="89"/>
      <c r="W25" s="88"/>
      <c r="X25" s="90"/>
      <c r="Y25" s="89"/>
      <c r="Z25" s="89"/>
      <c r="AA25" s="89"/>
      <c r="AB25" s="66"/>
    </row>
    <row r="26" spans="1:28" ht="24" customHeight="1">
      <c r="A26" s="66"/>
      <c r="B26" s="66"/>
      <c r="C26" s="175"/>
      <c r="D26" s="176"/>
      <c r="E26" s="177"/>
      <c r="F26" s="88"/>
      <c r="G26" s="89"/>
      <c r="H26" s="89"/>
      <c r="I26" s="89"/>
      <c r="J26" s="88"/>
      <c r="K26" s="89"/>
      <c r="L26" s="89"/>
      <c r="M26" s="89"/>
      <c r="N26" s="88"/>
      <c r="O26" s="89"/>
      <c r="P26" s="89"/>
      <c r="Q26" s="89"/>
      <c r="R26" s="89"/>
      <c r="S26" s="88"/>
      <c r="T26" s="89"/>
      <c r="U26" s="89"/>
      <c r="V26" s="89"/>
      <c r="W26" s="88"/>
      <c r="X26" s="90"/>
      <c r="Y26" s="89"/>
      <c r="Z26" s="89"/>
      <c r="AA26" s="89"/>
      <c r="AB26" s="66"/>
    </row>
    <row r="27" spans="1:28" ht="24" customHeight="1">
      <c r="A27" s="66"/>
      <c r="B27" s="66"/>
      <c r="C27" s="175"/>
      <c r="D27" s="176"/>
      <c r="E27" s="177"/>
      <c r="F27" s="88"/>
      <c r="G27" s="89"/>
      <c r="H27" s="89"/>
      <c r="I27" s="89"/>
      <c r="J27" s="88"/>
      <c r="K27" s="89"/>
      <c r="L27" s="89"/>
      <c r="M27" s="89"/>
      <c r="N27" s="88"/>
      <c r="O27" s="89"/>
      <c r="P27" s="89"/>
      <c r="Q27" s="89"/>
      <c r="R27" s="89"/>
      <c r="S27" s="88"/>
      <c r="T27" s="89"/>
      <c r="U27" s="89"/>
      <c r="V27" s="89"/>
      <c r="W27" s="88"/>
      <c r="X27" s="90"/>
      <c r="Y27" s="89"/>
      <c r="Z27" s="89"/>
      <c r="AA27" s="89"/>
      <c r="AB27" s="66"/>
    </row>
    <row r="28" spans="1:28" ht="24" customHeight="1">
      <c r="A28" s="66"/>
      <c r="B28" s="66"/>
      <c r="C28" s="175"/>
      <c r="D28" s="176"/>
      <c r="E28" s="177"/>
      <c r="F28" s="88"/>
      <c r="G28" s="89"/>
      <c r="H28" s="89"/>
      <c r="I28" s="89"/>
      <c r="J28" s="88"/>
      <c r="K28" s="89"/>
      <c r="L28" s="89"/>
      <c r="M28" s="89"/>
      <c r="N28" s="88"/>
      <c r="O28" s="89"/>
      <c r="P28" s="89"/>
      <c r="Q28" s="89"/>
      <c r="R28" s="89"/>
      <c r="S28" s="88"/>
      <c r="T28" s="89"/>
      <c r="U28" s="89"/>
      <c r="V28" s="89"/>
      <c r="W28" s="88"/>
      <c r="X28" s="90"/>
      <c r="Y28" s="89"/>
      <c r="Z28" s="89"/>
      <c r="AA28" s="89"/>
      <c r="AB28" s="66"/>
    </row>
    <row r="29" spans="1:28" ht="24" customHeight="1">
      <c r="A29" s="66"/>
      <c r="B29" s="66"/>
      <c r="C29" s="175"/>
      <c r="D29" s="176"/>
      <c r="E29" s="177"/>
      <c r="F29" s="88"/>
      <c r="G29" s="89"/>
      <c r="H29" s="89"/>
      <c r="I29" s="89"/>
      <c r="J29" s="88"/>
      <c r="K29" s="89"/>
      <c r="L29" s="89"/>
      <c r="M29" s="89"/>
      <c r="N29" s="88"/>
      <c r="O29" s="91"/>
      <c r="P29" s="91"/>
      <c r="Q29" s="91"/>
      <c r="R29" s="91"/>
      <c r="S29" s="88"/>
      <c r="T29" s="92"/>
      <c r="U29" s="92"/>
      <c r="V29" s="89"/>
      <c r="W29" s="88"/>
      <c r="X29" s="90"/>
      <c r="Y29" s="89"/>
      <c r="Z29" s="89"/>
      <c r="AA29" s="89"/>
      <c r="AB29" s="66"/>
    </row>
    <row r="30" spans="1:28" ht="24" customHeight="1">
      <c r="A30" s="66"/>
      <c r="B30" s="66"/>
      <c r="C30" s="175"/>
      <c r="D30" s="176"/>
      <c r="E30" s="177"/>
      <c r="F30" s="88"/>
      <c r="G30" s="89"/>
      <c r="H30" s="89"/>
      <c r="I30" s="89"/>
      <c r="J30" s="88"/>
      <c r="K30" s="89"/>
      <c r="L30" s="89"/>
      <c r="M30" s="89"/>
      <c r="N30" s="88"/>
      <c r="O30" s="91"/>
      <c r="P30" s="91"/>
      <c r="Q30" s="91"/>
      <c r="R30" s="91"/>
      <c r="S30" s="88"/>
      <c r="T30" s="92"/>
      <c r="U30" s="92"/>
      <c r="V30" s="89"/>
      <c r="W30" s="88"/>
      <c r="X30" s="90"/>
      <c r="Y30" s="89"/>
      <c r="Z30" s="89"/>
      <c r="AA30" s="89"/>
      <c r="AB30" s="66"/>
    </row>
    <row r="31" spans="1:28" ht="24" customHeight="1">
      <c r="A31" s="66"/>
      <c r="B31" s="66"/>
      <c r="C31" s="175"/>
      <c r="D31" s="176"/>
      <c r="E31" s="177"/>
      <c r="F31" s="88"/>
      <c r="G31" s="89"/>
      <c r="H31" s="89"/>
      <c r="I31" s="89"/>
      <c r="J31" s="88"/>
      <c r="K31" s="89"/>
      <c r="L31" s="89"/>
      <c r="M31" s="89"/>
      <c r="N31" s="88"/>
      <c r="O31" s="89"/>
      <c r="P31" s="89"/>
      <c r="Q31" s="89"/>
      <c r="R31" s="89"/>
      <c r="S31" s="88"/>
      <c r="T31" s="89"/>
      <c r="U31" s="89"/>
      <c r="V31" s="89"/>
      <c r="W31" s="88"/>
      <c r="X31" s="90"/>
      <c r="Y31" s="89"/>
      <c r="Z31" s="89"/>
      <c r="AA31" s="89"/>
      <c r="AB31" s="66"/>
    </row>
    <row r="32" spans="1:28" ht="24" customHeight="1">
      <c r="A32" s="66"/>
      <c r="B32" s="66"/>
      <c r="C32" s="175"/>
      <c r="D32" s="176"/>
      <c r="E32" s="177"/>
      <c r="F32" s="88"/>
      <c r="G32" s="91"/>
      <c r="H32" s="91"/>
      <c r="I32" s="91"/>
      <c r="J32" s="88"/>
      <c r="K32" s="89"/>
      <c r="L32" s="89"/>
      <c r="M32" s="89"/>
      <c r="N32" s="88"/>
      <c r="O32" s="89"/>
      <c r="P32" s="89"/>
      <c r="Q32" s="89"/>
      <c r="R32" s="89"/>
      <c r="S32" s="88"/>
      <c r="T32" s="89"/>
      <c r="U32" s="89"/>
      <c r="V32" s="89"/>
      <c r="W32" s="88"/>
      <c r="X32" s="90"/>
      <c r="Y32" s="89"/>
      <c r="Z32" s="89"/>
      <c r="AA32" s="89"/>
      <c r="AB32" s="66"/>
    </row>
    <row r="33" spans="1:28" ht="24" customHeight="1">
      <c r="A33" s="66"/>
      <c r="B33" s="66"/>
      <c r="C33" s="175"/>
      <c r="D33" s="176"/>
      <c r="E33" s="177"/>
      <c r="F33" s="88"/>
      <c r="G33" s="93"/>
      <c r="H33" s="93"/>
      <c r="I33" s="93"/>
      <c r="J33" s="88"/>
      <c r="K33" s="89"/>
      <c r="L33" s="89"/>
      <c r="M33" s="89"/>
      <c r="N33" s="88"/>
      <c r="O33" s="89"/>
      <c r="P33" s="89"/>
      <c r="Q33" s="89"/>
      <c r="R33" s="89"/>
      <c r="S33" s="88"/>
      <c r="T33" s="89"/>
      <c r="U33" s="89"/>
      <c r="V33" s="89"/>
      <c r="W33" s="88"/>
      <c r="X33" s="90"/>
      <c r="Y33" s="89"/>
      <c r="Z33" s="89"/>
      <c r="AA33" s="89"/>
      <c r="AB33" s="66"/>
    </row>
    <row r="34" spans="1:28" ht="24" customHeight="1">
      <c r="A34" s="66"/>
      <c r="B34" s="66"/>
      <c r="C34" s="171"/>
      <c r="D34" s="172"/>
      <c r="E34" s="173"/>
      <c r="F34" s="88"/>
      <c r="G34" s="94"/>
      <c r="H34" s="94"/>
      <c r="I34" s="94"/>
      <c r="J34" s="88"/>
      <c r="K34" s="89"/>
      <c r="L34" s="89"/>
      <c r="M34" s="89"/>
      <c r="N34" s="88"/>
      <c r="O34" s="89"/>
      <c r="P34" s="89"/>
      <c r="Q34" s="89"/>
      <c r="R34" s="89"/>
      <c r="S34" s="88"/>
      <c r="T34" s="89"/>
      <c r="U34" s="89"/>
      <c r="V34" s="89"/>
      <c r="W34" s="88"/>
      <c r="X34" s="90"/>
      <c r="Y34" s="89"/>
      <c r="Z34" s="89"/>
      <c r="AA34" s="89"/>
      <c r="AB34" s="66"/>
    </row>
    <row r="35" spans="1:28" ht="15.75" customHeight="1">
      <c r="A35" s="66"/>
      <c r="B35" s="66"/>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row>
    <row r="36" spans="1:28" ht="15.75" customHeight="1">
      <c r="A36" s="66"/>
      <c r="B36" s="66"/>
      <c r="C36" s="66"/>
      <c r="D36" s="66"/>
      <c r="E36" s="66"/>
      <c r="F36" s="66"/>
      <c r="G36" s="66"/>
      <c r="H36" s="66"/>
      <c r="I36" s="66"/>
      <c r="J36" s="66"/>
      <c r="K36" s="66"/>
      <c r="L36" s="66"/>
      <c r="M36" s="66"/>
      <c r="N36" s="66"/>
      <c r="O36" s="66"/>
      <c r="P36" s="66"/>
      <c r="Q36" s="66"/>
      <c r="R36" s="66"/>
      <c r="S36" s="66"/>
      <c r="T36" s="66"/>
      <c r="U36" s="66"/>
      <c r="V36" s="66"/>
      <c r="W36" s="66"/>
      <c r="X36" s="66"/>
      <c r="Y36" s="66"/>
      <c r="Z36" s="66"/>
      <c r="AA36" s="66"/>
      <c r="AB36" s="66"/>
    </row>
    <row r="37" spans="1:28" ht="15.75" customHeight="1">
      <c r="A37" s="66"/>
      <c r="B37" s="66"/>
      <c r="C37" s="66"/>
      <c r="D37" s="66"/>
      <c r="E37" s="66"/>
      <c r="F37" s="66"/>
      <c r="G37" s="66"/>
      <c r="H37" s="66"/>
      <c r="I37" s="66"/>
      <c r="J37" s="66"/>
      <c r="K37" s="66"/>
      <c r="L37" s="66"/>
      <c r="M37" s="66"/>
      <c r="N37" s="66"/>
      <c r="O37" s="66"/>
      <c r="P37" s="66"/>
      <c r="Q37" s="66"/>
      <c r="R37" s="66"/>
      <c r="S37" s="66"/>
      <c r="T37" s="66"/>
      <c r="U37" s="66"/>
      <c r="V37" s="66"/>
      <c r="W37" s="66"/>
      <c r="X37" s="66"/>
      <c r="Y37" s="66"/>
      <c r="Z37" s="66"/>
      <c r="AA37" s="66"/>
      <c r="AB37" s="66"/>
    </row>
    <row r="38" spans="1:28" ht="15.75" customHeight="1">
      <c r="A38" s="66"/>
      <c r="B38" s="66"/>
      <c r="C38" s="66"/>
      <c r="D38" s="66"/>
      <c r="E38" s="66"/>
      <c r="F38" s="66"/>
      <c r="G38" s="66"/>
      <c r="H38" s="66"/>
      <c r="I38" s="66"/>
      <c r="J38" s="66"/>
      <c r="K38" s="66"/>
      <c r="L38" s="66"/>
      <c r="M38" s="66"/>
      <c r="N38" s="66"/>
      <c r="O38" s="66"/>
      <c r="P38" s="66"/>
      <c r="Q38" s="66"/>
      <c r="R38" s="66"/>
      <c r="S38" s="66"/>
      <c r="T38" s="66"/>
      <c r="U38" s="66"/>
      <c r="V38" s="66"/>
      <c r="W38" s="66"/>
      <c r="X38" s="66"/>
      <c r="Y38" s="66"/>
      <c r="Z38" s="66"/>
      <c r="AA38" s="66"/>
      <c r="AB38" s="66"/>
    </row>
    <row r="39" spans="1:28" ht="15.75" customHeight="1">
      <c r="A39" s="66"/>
      <c r="B39" s="66"/>
      <c r="C39" s="66"/>
      <c r="D39" s="66"/>
      <c r="E39" s="66"/>
      <c r="F39" s="66"/>
      <c r="G39" s="66"/>
      <c r="H39" s="66"/>
      <c r="I39" s="66"/>
      <c r="J39" s="66"/>
      <c r="K39" s="66"/>
      <c r="L39" s="66"/>
      <c r="M39" s="66"/>
      <c r="N39" s="66"/>
      <c r="O39" s="66"/>
      <c r="P39" s="66"/>
      <c r="Q39" s="66"/>
      <c r="R39" s="66"/>
      <c r="S39" s="66"/>
      <c r="T39" s="66"/>
      <c r="U39" s="66"/>
      <c r="V39" s="66"/>
      <c r="W39" s="66"/>
      <c r="X39" s="66"/>
      <c r="Y39" s="66"/>
      <c r="Z39" s="66"/>
      <c r="AA39" s="66"/>
      <c r="AB39" s="66"/>
    </row>
    <row r="40" spans="1:28" ht="15.75" customHeight="1">
      <c r="A40" s="66"/>
      <c r="B40" s="66"/>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row>
    <row r="41" spans="1:28" ht="15.75" customHeight="1">
      <c r="A41" s="66"/>
      <c r="B41" s="66"/>
      <c r="C41" s="66"/>
      <c r="D41" s="66"/>
      <c r="E41" s="66"/>
      <c r="F41" s="66"/>
      <c r="G41" s="66"/>
      <c r="H41" s="66"/>
      <c r="I41" s="66"/>
      <c r="J41" s="66"/>
      <c r="K41" s="66"/>
      <c r="L41" s="66"/>
      <c r="M41" s="66"/>
      <c r="N41" s="66"/>
      <c r="O41" s="66"/>
      <c r="P41" s="66"/>
      <c r="Q41" s="66"/>
      <c r="R41" s="66"/>
      <c r="S41" s="66"/>
      <c r="T41" s="66"/>
      <c r="U41" s="66"/>
      <c r="V41" s="66"/>
      <c r="W41" s="66"/>
      <c r="X41" s="66"/>
      <c r="Y41" s="66"/>
      <c r="Z41" s="66"/>
      <c r="AA41" s="66"/>
      <c r="AB41" s="66"/>
    </row>
    <row r="42" spans="1:28" ht="15.75" customHeight="1">
      <c r="A42" s="66"/>
      <c r="B42" s="66"/>
      <c r="C42" s="66"/>
      <c r="D42" s="66"/>
      <c r="E42" s="66"/>
      <c r="F42" s="66"/>
      <c r="G42" s="66"/>
      <c r="H42" s="66"/>
      <c r="I42" s="66"/>
      <c r="J42" s="66"/>
      <c r="K42" s="66"/>
      <c r="L42" s="66"/>
      <c r="M42" s="66"/>
      <c r="N42" s="66"/>
      <c r="O42" s="66"/>
      <c r="P42" s="66"/>
      <c r="Q42" s="66"/>
      <c r="R42" s="66"/>
      <c r="S42" s="66"/>
      <c r="T42" s="66"/>
      <c r="U42" s="66"/>
      <c r="V42" s="66"/>
      <c r="W42" s="66"/>
      <c r="X42" s="66"/>
      <c r="Y42" s="66"/>
      <c r="Z42" s="66"/>
      <c r="AA42" s="66"/>
      <c r="AB42" s="66"/>
    </row>
    <row r="43" spans="1:28" ht="15.75" customHeight="1">
      <c r="A43" s="66"/>
      <c r="B43" s="66"/>
      <c r="C43" s="66"/>
      <c r="D43" s="66"/>
      <c r="E43" s="66"/>
      <c r="F43" s="66"/>
      <c r="G43" s="66"/>
      <c r="H43" s="66"/>
      <c r="I43" s="66"/>
      <c r="J43" s="66"/>
      <c r="K43" s="66"/>
      <c r="L43" s="66"/>
      <c r="M43" s="66"/>
      <c r="N43" s="66"/>
      <c r="O43" s="66"/>
      <c r="P43" s="66"/>
      <c r="Q43" s="66"/>
      <c r="R43" s="66"/>
      <c r="S43" s="66"/>
      <c r="T43" s="66"/>
      <c r="U43" s="66"/>
      <c r="V43" s="66"/>
      <c r="W43" s="66"/>
      <c r="X43" s="66"/>
      <c r="Y43" s="66"/>
      <c r="Z43" s="66"/>
      <c r="AA43" s="66"/>
      <c r="AB43" s="66"/>
    </row>
    <row r="44" spans="1:28" ht="15.75" customHeight="1">
      <c r="A44" s="66"/>
      <c r="B44" s="66"/>
      <c r="C44" s="66"/>
      <c r="D44" s="66"/>
      <c r="E44" s="66"/>
      <c r="F44" s="66"/>
      <c r="G44" s="66"/>
      <c r="H44" s="66"/>
      <c r="I44" s="66"/>
      <c r="J44" s="66"/>
      <c r="K44" s="66"/>
      <c r="L44" s="66"/>
      <c r="M44" s="66"/>
      <c r="N44" s="66"/>
      <c r="O44" s="66"/>
      <c r="P44" s="66"/>
      <c r="Q44" s="66"/>
      <c r="R44" s="66"/>
      <c r="S44" s="66"/>
      <c r="T44" s="66"/>
      <c r="U44" s="66"/>
      <c r="V44" s="66"/>
      <c r="W44" s="66"/>
      <c r="X44" s="66"/>
      <c r="Y44" s="66"/>
      <c r="Z44" s="66"/>
      <c r="AA44" s="66"/>
      <c r="AB44" s="66"/>
    </row>
    <row r="45" spans="1:28" ht="15.75" customHeight="1">
      <c r="A45" s="66"/>
      <c r="B45" s="66"/>
      <c r="C45" s="66"/>
      <c r="D45" s="66"/>
      <c r="E45" s="66"/>
      <c r="F45" s="66"/>
      <c r="G45" s="66"/>
      <c r="H45" s="66"/>
      <c r="I45" s="66"/>
      <c r="J45" s="66"/>
      <c r="K45" s="66"/>
      <c r="L45" s="66"/>
      <c r="M45" s="66"/>
      <c r="N45" s="66"/>
      <c r="O45" s="66"/>
      <c r="P45" s="66"/>
      <c r="Q45" s="66"/>
      <c r="R45" s="66"/>
      <c r="S45" s="66"/>
      <c r="T45" s="66"/>
      <c r="U45" s="66"/>
      <c r="V45" s="66"/>
      <c r="W45" s="66"/>
      <c r="X45" s="66"/>
      <c r="Y45" s="66"/>
      <c r="Z45" s="66"/>
      <c r="AA45" s="66"/>
      <c r="AB45" s="66"/>
    </row>
    <row r="46" spans="1:28" ht="15.75" customHeight="1">
      <c r="A46" s="66"/>
      <c r="B46" s="66"/>
      <c r="C46" s="66"/>
      <c r="D46" s="66"/>
      <c r="E46" s="66"/>
      <c r="F46" s="66"/>
      <c r="G46" s="66"/>
      <c r="H46" s="66"/>
      <c r="I46" s="66"/>
      <c r="J46" s="66"/>
      <c r="K46" s="66"/>
      <c r="L46" s="66"/>
      <c r="M46" s="66"/>
      <c r="N46" s="66"/>
      <c r="O46" s="66"/>
      <c r="P46" s="66"/>
      <c r="Q46" s="66"/>
      <c r="R46" s="66"/>
      <c r="S46" s="66"/>
      <c r="T46" s="66"/>
      <c r="U46" s="66"/>
      <c r="V46" s="66"/>
      <c r="W46" s="66"/>
      <c r="X46" s="66"/>
      <c r="Y46" s="66"/>
      <c r="Z46" s="66"/>
      <c r="AA46" s="66"/>
      <c r="AB46" s="66"/>
    </row>
    <row r="47" spans="1:28" ht="15.75" customHeight="1">
      <c r="A47" s="66"/>
      <c r="B47" s="66"/>
      <c r="C47" s="66"/>
      <c r="D47" s="66"/>
      <c r="E47" s="66"/>
      <c r="F47" s="66"/>
      <c r="G47" s="66"/>
      <c r="H47" s="66"/>
      <c r="I47" s="66"/>
      <c r="J47" s="66"/>
      <c r="K47" s="66"/>
      <c r="L47" s="66"/>
      <c r="M47" s="66"/>
      <c r="N47" s="66"/>
      <c r="O47" s="66"/>
      <c r="P47" s="66"/>
      <c r="Q47" s="66"/>
      <c r="R47" s="66"/>
      <c r="S47" s="66"/>
      <c r="T47" s="66"/>
      <c r="U47" s="66"/>
      <c r="V47" s="66"/>
      <c r="W47" s="66"/>
      <c r="X47" s="66"/>
      <c r="Y47" s="66"/>
      <c r="Z47" s="66"/>
      <c r="AA47" s="66"/>
      <c r="AB47" s="66"/>
    </row>
    <row r="48" spans="1:28" ht="15.75" customHeight="1">
      <c r="A48" s="66"/>
      <c r="B48" s="66"/>
      <c r="C48" s="66"/>
      <c r="D48" s="66"/>
      <c r="E48" s="66"/>
      <c r="F48" s="66"/>
      <c r="G48" s="66"/>
      <c r="H48" s="66"/>
      <c r="I48" s="66"/>
      <c r="J48" s="66"/>
      <c r="K48" s="66"/>
      <c r="L48" s="66"/>
      <c r="M48" s="66"/>
      <c r="N48" s="66"/>
      <c r="O48" s="66"/>
      <c r="P48" s="66"/>
      <c r="Q48" s="66"/>
      <c r="R48" s="66"/>
      <c r="S48" s="66"/>
      <c r="T48" s="66"/>
      <c r="U48" s="66"/>
      <c r="V48" s="66"/>
      <c r="W48" s="66"/>
      <c r="X48" s="66"/>
      <c r="Y48" s="66"/>
      <c r="Z48" s="66"/>
      <c r="AA48" s="66"/>
      <c r="AB48" s="66"/>
    </row>
    <row r="49" spans="1:28" ht="15.75" customHeight="1">
      <c r="A49" s="66"/>
      <c r="B49" s="66"/>
      <c r="C49" s="66"/>
      <c r="D49" s="66"/>
      <c r="E49" s="66"/>
      <c r="F49" s="66"/>
      <c r="G49" s="66"/>
      <c r="H49" s="66"/>
      <c r="I49" s="66"/>
      <c r="J49" s="66"/>
      <c r="K49" s="66"/>
      <c r="L49" s="66"/>
      <c r="M49" s="66"/>
      <c r="N49" s="66"/>
      <c r="O49" s="66"/>
      <c r="P49" s="66"/>
      <c r="Q49" s="66"/>
      <c r="R49" s="66"/>
      <c r="S49" s="66"/>
      <c r="T49" s="66"/>
      <c r="U49" s="66"/>
      <c r="V49" s="66"/>
      <c r="W49" s="66"/>
      <c r="X49" s="66"/>
      <c r="Y49" s="66"/>
      <c r="Z49" s="66"/>
      <c r="AA49" s="66"/>
      <c r="AB49" s="66"/>
    </row>
    <row r="50" spans="1:28" ht="15.75" customHeight="1">
      <c r="A50" s="66"/>
      <c r="B50" s="66"/>
      <c r="C50" s="66"/>
      <c r="D50" s="66"/>
      <c r="E50" s="66"/>
      <c r="F50" s="66"/>
      <c r="G50" s="66"/>
      <c r="H50" s="66"/>
      <c r="I50" s="66"/>
      <c r="J50" s="66"/>
      <c r="K50" s="66"/>
      <c r="L50" s="66"/>
      <c r="M50" s="66"/>
      <c r="N50" s="66"/>
      <c r="O50" s="66"/>
      <c r="P50" s="66"/>
      <c r="Q50" s="66"/>
      <c r="R50" s="66"/>
      <c r="S50" s="66"/>
      <c r="T50" s="66"/>
      <c r="U50" s="66"/>
      <c r="V50" s="66"/>
      <c r="W50" s="66"/>
      <c r="X50" s="66"/>
      <c r="Y50" s="66"/>
      <c r="Z50" s="66"/>
      <c r="AA50" s="66"/>
      <c r="AB50" s="66"/>
    </row>
    <row r="51" spans="1:28" ht="15.75" customHeight="1">
      <c r="A51" s="66"/>
      <c r="B51" s="66"/>
      <c r="C51" s="66"/>
      <c r="D51" s="66"/>
      <c r="E51" s="66"/>
      <c r="F51" s="66"/>
      <c r="G51" s="66"/>
      <c r="H51" s="66"/>
      <c r="I51" s="66"/>
      <c r="J51" s="66"/>
      <c r="K51" s="66"/>
      <c r="L51" s="66"/>
      <c r="M51" s="66"/>
      <c r="N51" s="66"/>
      <c r="O51" s="66"/>
      <c r="P51" s="66"/>
      <c r="Q51" s="66"/>
      <c r="R51" s="66"/>
      <c r="S51" s="66"/>
      <c r="T51" s="66"/>
      <c r="U51" s="66"/>
      <c r="V51" s="66"/>
      <c r="W51" s="66"/>
      <c r="X51" s="66"/>
      <c r="Y51" s="66"/>
      <c r="Z51" s="66"/>
      <c r="AA51" s="66"/>
      <c r="AB51" s="66"/>
    </row>
    <row r="52" spans="1:28" ht="15.75" customHeight="1">
      <c r="A52" s="66"/>
      <c r="B52" s="66"/>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row>
    <row r="53" spans="1:28" ht="15.75" customHeight="1">
      <c r="A53" s="66"/>
      <c r="B53" s="66"/>
      <c r="C53" s="66"/>
      <c r="D53" s="66"/>
      <c r="E53" s="66"/>
      <c r="F53" s="66"/>
      <c r="G53" s="66"/>
      <c r="H53" s="66"/>
      <c r="I53" s="66"/>
      <c r="J53" s="66"/>
      <c r="K53" s="66"/>
      <c r="L53" s="66"/>
      <c r="M53" s="66"/>
      <c r="N53" s="66"/>
      <c r="O53" s="66"/>
      <c r="P53" s="66"/>
      <c r="Q53" s="66"/>
      <c r="R53" s="66"/>
      <c r="S53" s="66"/>
      <c r="T53" s="66"/>
      <c r="U53" s="66"/>
      <c r="V53" s="66"/>
      <c r="W53" s="66"/>
      <c r="X53" s="66"/>
      <c r="Y53" s="66"/>
      <c r="Z53" s="66"/>
      <c r="AA53" s="66"/>
      <c r="AB53" s="66"/>
    </row>
    <row r="54" spans="1:28" ht="15.75" customHeight="1">
      <c r="A54" s="66"/>
      <c r="B54" s="66"/>
      <c r="C54" s="66"/>
      <c r="D54" s="66"/>
      <c r="E54" s="66"/>
      <c r="F54" s="66"/>
      <c r="G54" s="66"/>
      <c r="H54" s="66"/>
      <c r="I54" s="66"/>
      <c r="J54" s="66"/>
      <c r="K54" s="66"/>
      <c r="L54" s="66"/>
      <c r="M54" s="66"/>
      <c r="N54" s="66"/>
      <c r="O54" s="66"/>
      <c r="P54" s="66"/>
      <c r="Q54" s="66"/>
      <c r="R54" s="66"/>
      <c r="S54" s="66"/>
      <c r="T54" s="66"/>
      <c r="U54" s="66"/>
      <c r="V54" s="66"/>
      <c r="W54" s="66"/>
      <c r="X54" s="66"/>
      <c r="Y54" s="66"/>
      <c r="Z54" s="66"/>
      <c r="AA54" s="66"/>
      <c r="AB54" s="66"/>
    </row>
    <row r="55" spans="1:28" ht="15.75" customHeight="1">
      <c r="A55" s="66"/>
      <c r="B55" s="66"/>
      <c r="C55" s="66"/>
      <c r="D55" s="66"/>
      <c r="E55" s="66"/>
      <c r="F55" s="66"/>
      <c r="G55" s="66"/>
      <c r="H55" s="66"/>
      <c r="I55" s="66"/>
      <c r="J55" s="66"/>
      <c r="K55" s="66"/>
      <c r="L55" s="66"/>
      <c r="M55" s="66"/>
      <c r="N55" s="66"/>
      <c r="O55" s="66"/>
      <c r="P55" s="66"/>
      <c r="Q55" s="66"/>
      <c r="R55" s="66"/>
      <c r="S55" s="66"/>
      <c r="T55" s="66"/>
      <c r="U55" s="66"/>
      <c r="V55" s="66"/>
      <c r="W55" s="66"/>
      <c r="X55" s="66"/>
      <c r="Y55" s="66"/>
      <c r="Z55" s="66"/>
      <c r="AA55" s="66"/>
      <c r="AB55" s="66"/>
    </row>
    <row r="56" spans="1:28" ht="15.75" customHeight="1">
      <c r="A56" s="66"/>
      <c r="B56" s="66"/>
      <c r="C56" s="66"/>
      <c r="D56" s="66"/>
      <c r="E56" s="66"/>
      <c r="F56" s="66"/>
      <c r="G56" s="66"/>
      <c r="H56" s="66"/>
      <c r="I56" s="66"/>
      <c r="J56" s="66"/>
      <c r="K56" s="66"/>
      <c r="L56" s="66"/>
      <c r="M56" s="66"/>
      <c r="N56" s="66"/>
      <c r="O56" s="66"/>
      <c r="P56" s="66"/>
      <c r="Q56" s="66"/>
      <c r="R56" s="66"/>
      <c r="S56" s="66"/>
      <c r="T56" s="66"/>
      <c r="U56" s="66"/>
      <c r="V56" s="66"/>
      <c r="W56" s="66"/>
      <c r="X56" s="66"/>
      <c r="Y56" s="66"/>
      <c r="Z56" s="66"/>
      <c r="AA56" s="66"/>
      <c r="AB56" s="66"/>
    </row>
    <row r="57" spans="1:28" ht="15.75" customHeight="1">
      <c r="A57" s="66"/>
      <c r="B57" s="66"/>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row>
    <row r="58" spans="1:28" ht="15.75" customHeight="1">
      <c r="A58" s="66"/>
      <c r="B58" s="66"/>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row>
    <row r="59" spans="1:28" ht="15.75" customHeight="1">
      <c r="A59" s="66"/>
      <c r="B59" s="66"/>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row>
    <row r="60" spans="1:28" ht="15.75" customHeight="1">
      <c r="A60" s="66"/>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row>
    <row r="61" spans="1:28" ht="15.75" customHeight="1">
      <c r="A61" s="66"/>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row>
    <row r="62" spans="1:28" ht="15.75" customHeight="1">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row>
    <row r="63" spans="1:28" ht="15.75" customHeight="1">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row>
    <row r="64" spans="1:28" ht="15.75" customHeight="1">
      <c r="A64" s="66"/>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row>
    <row r="65" spans="1:28" ht="15.75" customHeight="1">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row>
    <row r="66" spans="1:28" ht="15.75" customHeight="1">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row>
    <row r="67" spans="1:28" ht="15.75" customHeight="1">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row>
    <row r="68" spans="1:28" ht="15.75" customHeight="1">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row>
    <row r="69" spans="1:28" ht="15.75" customHeight="1">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row>
    <row r="70" spans="1:28" ht="15.75" customHeight="1">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row>
    <row r="71" spans="1:28" ht="15.75" customHeight="1">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row>
    <row r="72" spans="1:28" ht="15.75" customHeight="1">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row>
    <row r="73" spans="1:28" ht="15.75" customHeight="1">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row>
    <row r="74" spans="1:28" ht="15.75" customHeight="1">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row>
    <row r="75" spans="1:28" ht="15.75" customHeight="1">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row>
    <row r="76" spans="1:28" ht="15.75" customHeight="1">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row>
    <row r="77" spans="1:28" ht="15.75" customHeight="1">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row>
    <row r="78" spans="1:28" ht="15.75" customHeight="1">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row>
    <row r="79" spans="1:28" ht="15.75" customHeight="1">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row>
    <row r="80" spans="1:28" ht="15.75" customHeight="1">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row>
    <row r="81" spans="1:28" ht="15.75" customHeight="1">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row>
    <row r="82" spans="1:28" ht="15.75" customHeight="1">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row>
    <row r="83" spans="1:28" ht="15.75" customHeight="1">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row>
    <row r="84" spans="1:28" ht="15.75" customHeight="1">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row>
    <row r="85" spans="1:28" ht="15.75" customHeight="1">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row>
    <row r="86" spans="1:28" ht="15.75" customHeight="1">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row>
    <row r="87" spans="1:28" ht="15.75" customHeight="1">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row>
    <row r="88" spans="1:28" ht="15.75" customHeight="1">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row>
    <row r="89" spans="1:28" ht="15.75" customHeight="1">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row>
    <row r="90" spans="1:28" ht="15.75" customHeight="1">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row>
    <row r="91" spans="1:28" ht="15.75" customHeight="1">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row>
    <row r="92" spans="1:28" ht="15.75" customHeight="1">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row>
    <row r="93" spans="1:28" ht="15.75" customHeight="1">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row>
    <row r="94" spans="1:28" ht="15.75" customHeight="1">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row>
    <row r="95" spans="1:28" ht="15.75" customHeight="1">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row>
    <row r="96" spans="1:28" ht="15.75" customHeight="1">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row>
    <row r="97" spans="1:28" ht="15.75" customHeight="1">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row>
    <row r="98" spans="1:28" ht="15.75" customHeight="1">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row>
    <row r="99" spans="1:28" ht="15.75" customHeight="1">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row>
    <row r="100" spans="1:28" ht="15.75" customHeight="1">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row>
  </sheetData>
  <mergeCells count="14">
    <mergeCell ref="C4:AA4"/>
    <mergeCell ref="Y10:Z11"/>
    <mergeCell ref="C25:E34"/>
    <mergeCell ref="F12:H12"/>
    <mergeCell ref="I12:K12"/>
    <mergeCell ref="F13:H13"/>
    <mergeCell ref="I13:K13"/>
    <mergeCell ref="C15:E24"/>
    <mergeCell ref="C12:E13"/>
    <mergeCell ref="C7:E11"/>
    <mergeCell ref="F7:H11"/>
    <mergeCell ref="I7:K11"/>
    <mergeCell ref="Y8:Z8"/>
    <mergeCell ref="Y9:Z9"/>
  </mergeCells>
  <pageMargins left="0.511811024" right="0.511811024" top="0.78740157499999996" bottom="0.78740157499999996" header="0" footer="0"/>
  <pageSetup paperSize="9" fitToHeight="0"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125"/>
  <sheetViews>
    <sheetView showGridLines="0" topLeftCell="A107" workbookViewId="0">
      <selection activeCell="D112" sqref="D112"/>
    </sheetView>
  </sheetViews>
  <sheetFormatPr defaultColWidth="14.375" defaultRowHeight="15" customHeight="1"/>
  <cols>
    <col min="1" max="1" width="3.75" customWidth="1"/>
    <col min="2" max="2" width="3.625" customWidth="1"/>
    <col min="3" max="3" width="3" customWidth="1"/>
    <col min="4" max="4" width="46.375" customWidth="1"/>
    <col min="5" max="5" width="5.875" customWidth="1"/>
    <col min="6" max="6" width="11.25" customWidth="1"/>
    <col min="7" max="7" width="10.75" customWidth="1"/>
    <col min="8" max="8" width="5.625" customWidth="1"/>
    <col min="9" max="9" width="10.375" customWidth="1"/>
    <col min="10" max="10" width="18.25" customWidth="1"/>
    <col min="11" max="11" width="4.375" customWidth="1"/>
    <col min="12" max="12" width="4.25" customWidth="1"/>
    <col min="13" max="13" width="6.75" customWidth="1"/>
    <col min="14" max="18" width="8.75" customWidth="1"/>
    <col min="19" max="19" width="10" customWidth="1"/>
    <col min="20" max="20" width="6.75" customWidth="1"/>
    <col min="21" max="21" width="8.75" customWidth="1"/>
  </cols>
  <sheetData>
    <row r="1" spans="1:20" ht="13.5" customHeight="1"/>
    <row r="2" spans="1:20" ht="13.5" customHeight="1"/>
    <row r="3" spans="1:20" ht="13.5" customHeight="1"/>
    <row r="4" spans="1:20" ht="13.5" customHeight="1"/>
    <row r="5" spans="1:20" ht="13.5" customHeight="1"/>
    <row r="6" spans="1:20" ht="13.5" customHeight="1"/>
    <row r="7" spans="1:20" ht="13.5" customHeight="1"/>
    <row r="8" spans="1:20" ht="13.5" customHeight="1"/>
    <row r="9" spans="1:20" ht="31.5" customHeight="1">
      <c r="A9" s="95"/>
      <c r="B9" s="96"/>
      <c r="C9" s="97" t="s">
        <v>715</v>
      </c>
      <c r="D9" s="97"/>
      <c r="E9" s="97"/>
      <c r="F9" s="97"/>
      <c r="G9" s="97"/>
      <c r="H9" s="98"/>
      <c r="I9" s="98"/>
      <c r="J9" s="98"/>
      <c r="K9" s="98"/>
      <c r="L9" s="99"/>
      <c r="M9" s="99"/>
      <c r="N9" s="99"/>
      <c r="O9" s="99"/>
      <c r="P9" s="99"/>
      <c r="Q9" s="99"/>
      <c r="R9" s="99"/>
      <c r="S9" s="99"/>
      <c r="T9" s="100"/>
    </row>
    <row r="10" spans="1:20" ht="21" customHeight="1">
      <c r="A10" s="95"/>
      <c r="B10" s="101"/>
      <c r="C10" s="95"/>
      <c r="D10" s="95"/>
      <c r="E10" s="95"/>
      <c r="F10" s="95"/>
      <c r="G10" s="95"/>
      <c r="T10" s="102"/>
    </row>
    <row r="11" spans="1:20" ht="13.5" customHeight="1">
      <c r="A11" s="95"/>
      <c r="B11" s="101"/>
      <c r="C11" s="95"/>
      <c r="D11" s="95"/>
      <c r="E11" s="95"/>
      <c r="F11" s="95"/>
      <c r="G11" s="95"/>
      <c r="T11" s="102"/>
    </row>
    <row r="12" spans="1:20" ht="13.5" customHeight="1">
      <c r="A12" s="95"/>
      <c r="B12" s="101"/>
      <c r="C12" s="95"/>
      <c r="D12" s="95"/>
      <c r="E12" s="95"/>
      <c r="F12" s="95"/>
      <c r="G12" s="95"/>
      <c r="H12" s="95"/>
      <c r="I12" s="95"/>
      <c r="J12" s="95"/>
      <c r="K12" s="95"/>
      <c r="L12" s="95"/>
      <c r="T12" s="102"/>
    </row>
    <row r="13" spans="1:20" ht="13.5" customHeight="1">
      <c r="A13" s="95"/>
      <c r="B13" s="101"/>
      <c r="C13" s="95"/>
      <c r="F13" s="95"/>
      <c r="G13" s="95"/>
      <c r="T13" s="102"/>
    </row>
    <row r="14" spans="1:20" ht="13.5" customHeight="1">
      <c r="A14" s="95"/>
      <c r="B14" s="101"/>
      <c r="C14" s="95"/>
      <c r="D14" s="103" t="s">
        <v>716</v>
      </c>
      <c r="E14" s="104" t="s">
        <v>717</v>
      </c>
      <c r="T14" s="105"/>
    </row>
    <row r="15" spans="1:20" ht="13.5" customHeight="1">
      <c r="A15" s="95"/>
      <c r="B15" s="101"/>
      <c r="C15" s="95"/>
      <c r="D15" s="106" t="s">
        <v>29</v>
      </c>
      <c r="E15" s="107">
        <v>2</v>
      </c>
      <c r="G15" s="108"/>
      <c r="H15" s="108"/>
      <c r="I15" s="108"/>
      <c r="J15" s="108"/>
      <c r="K15" s="108"/>
      <c r="L15" s="108"/>
      <c r="M15" s="108"/>
      <c r="N15" s="108"/>
      <c r="O15" s="108"/>
      <c r="P15" s="108"/>
      <c r="Q15" s="108"/>
      <c r="R15" s="108"/>
      <c r="S15" s="108"/>
      <c r="T15" s="105"/>
    </row>
    <row r="16" spans="1:20" ht="13.5" customHeight="1">
      <c r="A16" s="95"/>
      <c r="B16" s="101"/>
      <c r="C16" s="95"/>
      <c r="D16" s="109" t="s">
        <v>572</v>
      </c>
      <c r="E16" s="107">
        <v>1</v>
      </c>
      <c r="T16" s="105"/>
    </row>
    <row r="17" spans="1:20" ht="13.5" customHeight="1">
      <c r="A17" s="95"/>
      <c r="B17" s="101"/>
      <c r="C17" s="95"/>
      <c r="D17" s="109" t="s">
        <v>681</v>
      </c>
      <c r="E17" s="107">
        <v>1</v>
      </c>
      <c r="T17" s="105"/>
    </row>
    <row r="18" spans="1:20" ht="13.5" customHeight="1">
      <c r="A18" s="95"/>
      <c r="B18" s="101"/>
      <c r="C18" s="95"/>
      <c r="D18" s="106" t="s">
        <v>581</v>
      </c>
      <c r="E18" s="107">
        <v>21</v>
      </c>
      <c r="T18" s="105"/>
    </row>
    <row r="19" spans="1:20" ht="13.5" customHeight="1">
      <c r="A19" s="95"/>
      <c r="B19" s="101"/>
      <c r="C19" s="95"/>
      <c r="D19" s="109" t="s">
        <v>584</v>
      </c>
      <c r="E19" s="107">
        <v>2</v>
      </c>
      <c r="T19" s="105"/>
    </row>
    <row r="20" spans="1:20" ht="13.5" customHeight="1">
      <c r="B20" s="110"/>
      <c r="D20" s="109" t="s">
        <v>591</v>
      </c>
      <c r="E20" s="107">
        <v>17</v>
      </c>
      <c r="T20" s="105"/>
    </row>
    <row r="21" spans="1:20" ht="13.5" customHeight="1">
      <c r="B21" s="110"/>
      <c r="D21" s="109" t="s">
        <v>605</v>
      </c>
      <c r="E21" s="107">
        <v>1</v>
      </c>
      <c r="T21" s="105"/>
    </row>
    <row r="22" spans="1:20" ht="13.5" customHeight="1">
      <c r="B22" s="110"/>
      <c r="D22" s="109" t="s">
        <v>610</v>
      </c>
      <c r="E22" s="107">
        <v>1</v>
      </c>
      <c r="T22" s="105"/>
    </row>
    <row r="23" spans="1:20" ht="13.5" customHeight="1">
      <c r="B23" s="110"/>
      <c r="D23" s="106" t="s">
        <v>718</v>
      </c>
      <c r="E23" s="107">
        <v>23</v>
      </c>
      <c r="T23" s="105"/>
    </row>
    <row r="24" spans="1:20" ht="13.5" customHeight="1">
      <c r="B24" s="110"/>
      <c r="T24" s="105"/>
    </row>
    <row r="25" spans="1:20" ht="13.5" customHeight="1">
      <c r="B25" s="110"/>
      <c r="T25" s="105"/>
    </row>
    <row r="26" spans="1:20" ht="13.5" customHeight="1">
      <c r="B26" s="110"/>
      <c r="T26" s="105"/>
    </row>
    <row r="27" spans="1:20" ht="13.5" customHeight="1">
      <c r="B27" s="110"/>
      <c r="T27" s="105"/>
    </row>
    <row r="28" spans="1:20" ht="13.5" customHeight="1">
      <c r="B28" s="110"/>
      <c r="T28" s="105"/>
    </row>
    <row r="29" spans="1:20" ht="13.5" customHeight="1">
      <c r="B29" s="110"/>
      <c r="T29" s="105"/>
    </row>
    <row r="30" spans="1:20" ht="13.5" customHeight="1">
      <c r="B30" s="110"/>
      <c r="T30" s="105"/>
    </row>
    <row r="31" spans="1:20" ht="13.5" customHeight="1">
      <c r="B31" s="110"/>
      <c r="T31" s="105"/>
    </row>
    <row r="32" spans="1:20" ht="13.5" customHeight="1">
      <c r="B32" s="110"/>
      <c r="T32" s="105"/>
    </row>
    <row r="33" spans="2:20" ht="13.5" customHeight="1">
      <c r="B33" s="110"/>
      <c r="T33" s="105"/>
    </row>
    <row r="34" spans="2:20" ht="13.5" hidden="1" customHeight="1">
      <c r="B34" s="110"/>
      <c r="T34" s="105"/>
    </row>
    <row r="35" spans="2:20" ht="5.25" customHeight="1">
      <c r="B35" s="110"/>
      <c r="T35" s="105"/>
    </row>
    <row r="36" spans="2:20" ht="13.5" customHeight="1">
      <c r="B36" s="110"/>
      <c r="C36" s="111" t="s">
        <v>719</v>
      </c>
      <c r="T36" s="105"/>
    </row>
    <row r="37" spans="2:20" ht="19.5" customHeight="1">
      <c r="B37" s="110"/>
      <c r="T37" s="102"/>
    </row>
    <row r="38" spans="2:20" ht="13.5" customHeight="1">
      <c r="B38" s="110"/>
      <c r="T38" s="102"/>
    </row>
    <row r="39" spans="2:20" ht="13.5" customHeight="1">
      <c r="B39" s="110"/>
      <c r="D39" s="112" t="s">
        <v>720</v>
      </c>
      <c r="E39" s="113"/>
      <c r="F39" s="113"/>
      <c r="G39" s="113"/>
      <c r="H39" s="113"/>
      <c r="J39" s="108"/>
      <c r="K39" s="108"/>
      <c r="L39" s="108"/>
      <c r="M39" s="108"/>
      <c r="N39" s="108"/>
      <c r="O39" s="108"/>
      <c r="P39" s="108"/>
      <c r="Q39" s="108"/>
      <c r="R39" s="108"/>
      <c r="S39" s="108"/>
      <c r="T39" s="102"/>
    </row>
    <row r="40" spans="2:20" ht="13.5" customHeight="1">
      <c r="B40" s="110"/>
      <c r="D40" s="113"/>
      <c r="E40" s="114" t="s">
        <v>574</v>
      </c>
      <c r="F40" s="114" t="s">
        <v>721</v>
      </c>
      <c r="G40" s="114" t="s">
        <v>650</v>
      </c>
      <c r="H40" s="115" t="s">
        <v>718</v>
      </c>
      <c r="T40" s="102"/>
    </row>
    <row r="41" spans="2:20" ht="13.5" customHeight="1">
      <c r="B41" s="110"/>
      <c r="D41" s="116" t="s">
        <v>29</v>
      </c>
      <c r="E41" s="117">
        <v>1</v>
      </c>
      <c r="F41" s="117">
        <v>1</v>
      </c>
      <c r="G41" s="117"/>
      <c r="H41" s="118">
        <v>2</v>
      </c>
      <c r="T41" s="102"/>
    </row>
    <row r="42" spans="2:20" ht="13.5" customHeight="1">
      <c r="B42" s="110"/>
      <c r="D42" s="119" t="s">
        <v>572</v>
      </c>
      <c r="E42" s="117">
        <v>1</v>
      </c>
      <c r="F42" s="117"/>
      <c r="G42" s="117"/>
      <c r="H42" s="118">
        <v>1</v>
      </c>
      <c r="T42" s="102"/>
    </row>
    <row r="43" spans="2:20" ht="13.5" customHeight="1">
      <c r="B43" s="110"/>
      <c r="D43" s="119" t="s">
        <v>681</v>
      </c>
      <c r="E43" s="117"/>
      <c r="F43" s="117">
        <v>1</v>
      </c>
      <c r="G43" s="117"/>
      <c r="H43" s="118">
        <v>1</v>
      </c>
      <c r="T43" s="102"/>
    </row>
    <row r="44" spans="2:20" ht="13.5" customHeight="1">
      <c r="B44" s="110"/>
      <c r="D44" s="116" t="s">
        <v>581</v>
      </c>
      <c r="E44" s="117">
        <v>12</v>
      </c>
      <c r="F44" s="117">
        <v>8</v>
      </c>
      <c r="G44" s="117">
        <v>1</v>
      </c>
      <c r="H44" s="118">
        <v>21</v>
      </c>
      <c r="T44" s="102"/>
    </row>
    <row r="45" spans="2:20" ht="13.5" customHeight="1">
      <c r="B45" s="110"/>
      <c r="D45" s="119" t="s">
        <v>584</v>
      </c>
      <c r="E45" s="117">
        <v>2</v>
      </c>
      <c r="F45" s="117"/>
      <c r="G45" s="117"/>
      <c r="H45" s="118">
        <v>2</v>
      </c>
      <c r="T45" s="102"/>
    </row>
    <row r="46" spans="2:20" ht="13.5" customHeight="1">
      <c r="B46" s="110"/>
      <c r="D46" s="119" t="s">
        <v>591</v>
      </c>
      <c r="E46" s="117">
        <v>9</v>
      </c>
      <c r="F46" s="117">
        <v>7</v>
      </c>
      <c r="G46" s="117">
        <v>1</v>
      </c>
      <c r="H46" s="118">
        <v>17</v>
      </c>
      <c r="T46" s="102"/>
    </row>
    <row r="47" spans="2:20" ht="13.5" customHeight="1">
      <c r="B47" s="110"/>
      <c r="D47" s="119" t="s">
        <v>605</v>
      </c>
      <c r="E47" s="117">
        <v>1</v>
      </c>
      <c r="F47" s="117"/>
      <c r="G47" s="117"/>
      <c r="H47" s="118">
        <v>1</v>
      </c>
      <c r="T47" s="102"/>
    </row>
    <row r="48" spans="2:20" ht="13.5" customHeight="1">
      <c r="B48" s="110"/>
      <c r="D48" s="119" t="s">
        <v>610</v>
      </c>
      <c r="E48" s="117"/>
      <c r="F48" s="117">
        <v>1</v>
      </c>
      <c r="G48" s="117"/>
      <c r="H48" s="118">
        <v>1</v>
      </c>
      <c r="T48" s="102"/>
    </row>
    <row r="49" spans="2:20" ht="13.5" customHeight="1">
      <c r="B49" s="110"/>
      <c r="D49" s="120" t="s">
        <v>718</v>
      </c>
      <c r="E49" s="117">
        <v>13</v>
      </c>
      <c r="F49" s="117">
        <v>9</v>
      </c>
      <c r="G49" s="117">
        <v>1</v>
      </c>
      <c r="H49" s="118">
        <v>23</v>
      </c>
      <c r="T49" s="102"/>
    </row>
    <row r="50" spans="2:20" ht="13.5" customHeight="1">
      <c r="B50" s="110"/>
      <c r="T50" s="102"/>
    </row>
    <row r="51" spans="2:20" ht="13.5" customHeight="1">
      <c r="B51" s="110"/>
      <c r="T51" s="102"/>
    </row>
    <row r="52" spans="2:20" ht="13.5" customHeight="1">
      <c r="B52" s="110"/>
      <c r="T52" s="102"/>
    </row>
    <row r="53" spans="2:20" ht="13.5" customHeight="1">
      <c r="B53" s="110"/>
      <c r="T53" s="102"/>
    </row>
    <row r="54" spans="2:20" ht="13.5" customHeight="1">
      <c r="B54" s="110"/>
      <c r="T54" s="102"/>
    </row>
    <row r="55" spans="2:20" ht="13.5" customHeight="1">
      <c r="B55" s="110"/>
      <c r="T55" s="102"/>
    </row>
    <row r="56" spans="2:20" ht="13.5" customHeight="1">
      <c r="B56" s="110"/>
      <c r="T56" s="102"/>
    </row>
    <row r="57" spans="2:20" ht="13.5" customHeight="1">
      <c r="B57" s="110"/>
      <c r="T57" s="102"/>
    </row>
    <row r="58" spans="2:20" ht="13.5" hidden="1" customHeight="1">
      <c r="B58" s="110"/>
      <c r="T58" s="102"/>
    </row>
    <row r="59" spans="2:20" ht="13.5" hidden="1" customHeight="1">
      <c r="B59" s="110"/>
      <c r="T59" s="102"/>
    </row>
    <row r="60" spans="2:20" ht="13.5" hidden="1" customHeight="1">
      <c r="B60" s="110"/>
      <c r="T60" s="102"/>
    </row>
    <row r="61" spans="2:20" ht="13.5" customHeight="1">
      <c r="B61" s="110"/>
      <c r="C61" s="111" t="s">
        <v>722</v>
      </c>
      <c r="D61" s="121"/>
      <c r="E61" s="121"/>
      <c r="F61" s="121"/>
      <c r="G61" s="121"/>
      <c r="H61" s="121"/>
      <c r="I61" s="121"/>
      <c r="J61" s="121"/>
      <c r="K61" s="121"/>
      <c r="L61" s="121"/>
      <c r="M61" s="121"/>
      <c r="N61" s="121"/>
      <c r="O61" s="121"/>
      <c r="P61" s="121"/>
      <c r="Q61" s="121"/>
      <c r="T61" s="102"/>
    </row>
    <row r="62" spans="2:20" ht="24" customHeight="1">
      <c r="B62" s="110"/>
      <c r="C62" s="111"/>
      <c r="D62" s="121"/>
      <c r="E62" s="121"/>
      <c r="F62" s="121"/>
      <c r="G62" s="121"/>
      <c r="H62" s="121"/>
      <c r="I62" s="121"/>
      <c r="J62" s="121"/>
      <c r="K62" s="121"/>
      <c r="L62" s="121"/>
      <c r="M62" s="121"/>
      <c r="N62" s="121"/>
      <c r="O62" s="121"/>
      <c r="P62" s="121"/>
      <c r="Q62" s="121"/>
      <c r="T62" s="102"/>
    </row>
    <row r="63" spans="2:20" ht="13.5" customHeight="1">
      <c r="B63" s="110"/>
      <c r="C63" s="111"/>
      <c r="D63" s="121"/>
      <c r="E63" s="121"/>
      <c r="F63" s="121"/>
      <c r="G63" s="121"/>
      <c r="H63" s="121"/>
      <c r="I63" s="121"/>
      <c r="J63" s="121"/>
      <c r="K63" s="121"/>
      <c r="L63" s="121"/>
      <c r="M63" s="121"/>
      <c r="N63" s="121"/>
      <c r="O63" s="121"/>
      <c r="P63" s="121"/>
      <c r="Q63" s="121"/>
      <c r="T63" s="102"/>
    </row>
    <row r="64" spans="2:20" ht="13.5" customHeight="1">
      <c r="B64" s="110"/>
      <c r="C64" s="111"/>
      <c r="D64" s="122" t="s">
        <v>723</v>
      </c>
      <c r="E64" s="113"/>
      <c r="F64" s="113"/>
      <c r="G64" s="113"/>
      <c r="H64" s="113"/>
      <c r="I64" s="121"/>
      <c r="J64" s="121"/>
      <c r="K64" s="121"/>
      <c r="L64" s="121"/>
      <c r="M64" s="121"/>
      <c r="N64" s="121"/>
      <c r="O64" s="121"/>
      <c r="P64" s="121"/>
      <c r="Q64" s="121"/>
      <c r="T64" s="102"/>
    </row>
    <row r="65" spans="2:20" ht="13.5" customHeight="1">
      <c r="B65" s="110"/>
      <c r="C65" s="111"/>
      <c r="D65" s="113"/>
      <c r="E65" s="123" t="s">
        <v>652</v>
      </c>
      <c r="F65" s="123" t="s">
        <v>576</v>
      </c>
      <c r="G65" s="124" t="s">
        <v>597</v>
      </c>
      <c r="H65" s="125" t="s">
        <v>718</v>
      </c>
      <c r="I65" s="121"/>
      <c r="J65" s="121"/>
      <c r="K65" s="121"/>
      <c r="L65" s="121"/>
      <c r="M65" s="121"/>
      <c r="N65" s="121"/>
      <c r="O65" s="121"/>
      <c r="P65" s="121"/>
      <c r="Q65" s="121"/>
      <c r="T65" s="102"/>
    </row>
    <row r="66" spans="2:20" ht="13.5" customHeight="1">
      <c r="B66" s="110"/>
      <c r="C66" s="111"/>
      <c r="D66" s="126" t="s">
        <v>29</v>
      </c>
      <c r="E66" s="127"/>
      <c r="F66" s="127">
        <v>2</v>
      </c>
      <c r="G66" s="127"/>
      <c r="H66" s="128">
        <v>2</v>
      </c>
      <c r="I66" s="121"/>
      <c r="J66" s="121"/>
      <c r="K66" s="121"/>
      <c r="L66" s="121"/>
      <c r="M66" s="121"/>
      <c r="N66" s="121"/>
      <c r="O66" s="121"/>
      <c r="P66" s="121"/>
      <c r="Q66" s="121"/>
      <c r="T66" s="102"/>
    </row>
    <row r="67" spans="2:20" ht="13.5" customHeight="1">
      <c r="B67" s="110"/>
      <c r="C67" s="111"/>
      <c r="D67" s="119" t="s">
        <v>572</v>
      </c>
      <c r="E67" s="127"/>
      <c r="F67" s="127">
        <v>1</v>
      </c>
      <c r="G67" s="127"/>
      <c r="H67" s="128">
        <v>1</v>
      </c>
      <c r="I67" s="121"/>
      <c r="J67" s="121"/>
      <c r="K67" s="121"/>
      <c r="L67" s="121"/>
      <c r="M67" s="121"/>
      <c r="N67" s="121"/>
      <c r="O67" s="121"/>
      <c r="P67" s="121"/>
      <c r="Q67" s="121"/>
      <c r="T67" s="102"/>
    </row>
    <row r="68" spans="2:20" ht="13.5" customHeight="1">
      <c r="B68" s="110"/>
      <c r="C68" s="111"/>
      <c r="D68" s="119" t="s">
        <v>681</v>
      </c>
      <c r="E68" s="127"/>
      <c r="F68" s="127">
        <v>1</v>
      </c>
      <c r="G68" s="127"/>
      <c r="H68" s="128">
        <v>1</v>
      </c>
      <c r="I68" s="121"/>
      <c r="J68" s="121"/>
      <c r="K68" s="121"/>
      <c r="L68" s="121"/>
      <c r="M68" s="121"/>
      <c r="N68" s="121"/>
      <c r="O68" s="121"/>
      <c r="P68" s="121"/>
      <c r="Q68" s="121"/>
      <c r="T68" s="102"/>
    </row>
    <row r="69" spans="2:20" ht="13.5" customHeight="1">
      <c r="B69" s="110"/>
      <c r="C69" s="111"/>
      <c r="D69" s="126" t="s">
        <v>581</v>
      </c>
      <c r="E69" s="127">
        <v>1</v>
      </c>
      <c r="F69" s="127">
        <v>11</v>
      </c>
      <c r="G69" s="127">
        <v>9</v>
      </c>
      <c r="H69" s="128">
        <v>21</v>
      </c>
      <c r="I69" s="121"/>
      <c r="J69" s="121"/>
      <c r="K69" s="121"/>
      <c r="L69" s="121"/>
      <c r="M69" s="121"/>
      <c r="N69" s="121"/>
      <c r="O69" s="121"/>
      <c r="P69" s="121"/>
      <c r="Q69" s="121"/>
      <c r="T69" s="102"/>
    </row>
    <row r="70" spans="2:20" ht="13.5" customHeight="1">
      <c r="B70" s="110"/>
      <c r="C70" s="111"/>
      <c r="D70" s="119" t="s">
        <v>584</v>
      </c>
      <c r="E70" s="127"/>
      <c r="F70" s="127">
        <v>2</v>
      </c>
      <c r="G70" s="127"/>
      <c r="H70" s="128">
        <v>2</v>
      </c>
      <c r="I70" s="121"/>
      <c r="J70" s="121"/>
      <c r="K70" s="121"/>
      <c r="L70" s="121"/>
      <c r="M70" s="121"/>
      <c r="N70" s="121"/>
      <c r="O70" s="121"/>
      <c r="P70" s="121"/>
      <c r="Q70" s="121"/>
      <c r="T70" s="102"/>
    </row>
    <row r="71" spans="2:20" ht="13.5" customHeight="1">
      <c r="B71" s="110"/>
      <c r="C71" s="111"/>
      <c r="D71" s="119" t="s">
        <v>591</v>
      </c>
      <c r="E71" s="127">
        <v>1</v>
      </c>
      <c r="F71" s="127">
        <v>8</v>
      </c>
      <c r="G71" s="127">
        <v>8</v>
      </c>
      <c r="H71" s="128">
        <v>17</v>
      </c>
      <c r="I71" s="121"/>
      <c r="J71" s="121"/>
      <c r="K71" s="121"/>
      <c r="L71" s="121"/>
      <c r="M71" s="121"/>
      <c r="N71" s="121"/>
      <c r="O71" s="121"/>
      <c r="P71" s="121"/>
      <c r="Q71" s="121"/>
      <c r="T71" s="102"/>
    </row>
    <row r="72" spans="2:20" ht="13.5" customHeight="1">
      <c r="B72" s="110"/>
      <c r="C72" s="111"/>
      <c r="D72" s="119" t="s">
        <v>605</v>
      </c>
      <c r="E72" s="127"/>
      <c r="F72" s="127"/>
      <c r="G72" s="127">
        <v>1</v>
      </c>
      <c r="H72" s="128">
        <v>1</v>
      </c>
      <c r="I72" s="121"/>
      <c r="J72" s="121"/>
      <c r="K72" s="121"/>
      <c r="L72" s="121"/>
      <c r="M72" s="121"/>
      <c r="N72" s="121"/>
      <c r="O72" s="121"/>
      <c r="P72" s="121"/>
      <c r="Q72" s="121"/>
      <c r="T72" s="102"/>
    </row>
    <row r="73" spans="2:20" ht="13.5" customHeight="1">
      <c r="B73" s="110"/>
      <c r="C73" s="111"/>
      <c r="D73" s="119" t="s">
        <v>610</v>
      </c>
      <c r="E73" s="127"/>
      <c r="F73" s="127">
        <v>1</v>
      </c>
      <c r="G73" s="127"/>
      <c r="H73" s="128">
        <v>1</v>
      </c>
      <c r="I73" s="121"/>
      <c r="J73" s="121"/>
      <c r="K73" s="121"/>
      <c r="L73" s="121"/>
      <c r="M73" s="121"/>
      <c r="N73" s="121"/>
      <c r="O73" s="121"/>
      <c r="P73" s="121"/>
      <c r="Q73" s="121"/>
      <c r="T73" s="102"/>
    </row>
    <row r="74" spans="2:20" ht="13.5" customHeight="1">
      <c r="B74" s="110"/>
      <c r="C74" s="111"/>
      <c r="D74" s="126" t="s">
        <v>718</v>
      </c>
      <c r="E74" s="127">
        <v>1</v>
      </c>
      <c r="F74" s="127">
        <v>13</v>
      </c>
      <c r="G74" s="127">
        <v>9</v>
      </c>
      <c r="H74" s="128">
        <v>23</v>
      </c>
      <c r="I74" s="121"/>
      <c r="J74" s="121"/>
      <c r="K74" s="121"/>
      <c r="L74" s="121"/>
      <c r="M74" s="121"/>
      <c r="N74" s="121"/>
      <c r="O74" s="121"/>
      <c r="P74" s="121"/>
      <c r="Q74" s="121"/>
      <c r="T74" s="102"/>
    </row>
    <row r="75" spans="2:20" ht="13.5" customHeight="1">
      <c r="B75" s="110"/>
      <c r="C75" s="111"/>
      <c r="I75" s="121"/>
      <c r="J75" s="121"/>
      <c r="K75" s="121"/>
      <c r="L75" s="121"/>
      <c r="M75" s="121"/>
      <c r="N75" s="121"/>
      <c r="O75" s="121"/>
      <c r="P75" s="121"/>
      <c r="Q75" s="121"/>
      <c r="T75" s="102"/>
    </row>
    <row r="76" spans="2:20" ht="13.5" customHeight="1">
      <c r="B76" s="110"/>
      <c r="C76" s="111"/>
      <c r="I76" s="121"/>
      <c r="J76" s="121"/>
      <c r="K76" s="121"/>
      <c r="L76" s="121"/>
      <c r="M76" s="121"/>
      <c r="N76" s="121"/>
      <c r="O76" s="121"/>
      <c r="P76" s="121"/>
      <c r="Q76" s="121"/>
      <c r="T76" s="102"/>
    </row>
    <row r="77" spans="2:20" ht="13.5" customHeight="1">
      <c r="B77" s="110"/>
      <c r="I77" s="121"/>
      <c r="J77" s="121"/>
      <c r="K77" s="121"/>
      <c r="L77" s="121"/>
      <c r="M77" s="121"/>
      <c r="N77" s="121"/>
      <c r="O77" s="121"/>
      <c r="P77" s="121"/>
      <c r="Q77" s="121"/>
      <c r="T77" s="102"/>
    </row>
    <row r="78" spans="2:20" ht="13.5" customHeight="1">
      <c r="B78" s="110"/>
      <c r="C78" s="111"/>
      <c r="D78" s="129"/>
      <c r="E78" s="130"/>
      <c r="F78" s="130"/>
      <c r="G78" s="130"/>
      <c r="H78" s="130"/>
      <c r="I78" s="121"/>
      <c r="J78" s="121"/>
      <c r="K78" s="121"/>
      <c r="L78" s="121"/>
      <c r="M78" s="121"/>
      <c r="N78" s="121"/>
      <c r="O78" s="121"/>
      <c r="P78" s="121"/>
      <c r="Q78" s="121"/>
      <c r="T78" s="102"/>
    </row>
    <row r="79" spans="2:20" ht="15" customHeight="1">
      <c r="B79" s="110"/>
      <c r="C79" s="111"/>
      <c r="D79" s="129"/>
      <c r="E79" s="130"/>
      <c r="F79" s="130"/>
      <c r="G79" s="130"/>
      <c r="H79" s="130"/>
      <c r="I79" s="121"/>
      <c r="J79" s="121"/>
      <c r="K79" s="121"/>
      <c r="L79" s="121"/>
      <c r="M79" s="121"/>
      <c r="N79" s="121"/>
      <c r="O79" s="121"/>
      <c r="P79" s="121"/>
      <c r="Q79" s="121"/>
      <c r="T79" s="102"/>
    </row>
    <row r="80" spans="2:20" ht="13.5" hidden="1" customHeight="1">
      <c r="B80" s="110"/>
      <c r="D80" s="129"/>
      <c r="E80" s="130"/>
      <c r="F80" s="130"/>
      <c r="G80" s="130"/>
      <c r="H80" s="130"/>
      <c r="I80" s="121"/>
      <c r="J80" s="121"/>
      <c r="K80" s="121"/>
      <c r="L80" s="121"/>
      <c r="M80" s="121"/>
      <c r="N80" s="121"/>
      <c r="O80" s="121"/>
      <c r="P80" s="121"/>
      <c r="Q80" s="121"/>
      <c r="T80" s="102"/>
    </row>
    <row r="81" spans="2:20" ht="13.5" hidden="1" customHeight="1">
      <c r="B81" s="110"/>
      <c r="D81" s="129"/>
      <c r="E81" s="130"/>
      <c r="F81" s="130"/>
      <c r="G81" s="130"/>
      <c r="H81" s="130"/>
      <c r="I81" s="121"/>
      <c r="J81" s="121"/>
      <c r="K81" s="121"/>
      <c r="L81" s="121"/>
      <c r="M81" s="121"/>
      <c r="N81" s="121"/>
      <c r="O81" s="121"/>
      <c r="P81" s="121"/>
      <c r="Q81" s="121"/>
      <c r="T81" s="102"/>
    </row>
    <row r="82" spans="2:20" ht="13.5" hidden="1" customHeight="1">
      <c r="B82" s="110"/>
      <c r="D82" s="129"/>
      <c r="E82" s="130"/>
      <c r="F82" s="130"/>
      <c r="G82" s="130"/>
      <c r="H82" s="130"/>
      <c r="I82" s="121"/>
      <c r="J82" s="121"/>
      <c r="K82" s="121"/>
      <c r="L82" s="121"/>
      <c r="M82" s="121"/>
      <c r="N82" s="121"/>
      <c r="O82" s="121"/>
      <c r="P82" s="121"/>
      <c r="Q82" s="121"/>
      <c r="T82" s="102"/>
    </row>
    <row r="83" spans="2:20" ht="13.5" hidden="1" customHeight="1">
      <c r="B83" s="110"/>
      <c r="D83" s="129"/>
      <c r="E83" s="130"/>
      <c r="F83" s="130"/>
      <c r="G83" s="130"/>
      <c r="H83" s="130"/>
      <c r="I83" s="121"/>
      <c r="J83" s="121"/>
      <c r="K83" s="121"/>
      <c r="L83" s="121"/>
      <c r="M83" s="121"/>
      <c r="N83" s="121"/>
      <c r="O83" s="121"/>
      <c r="P83" s="121"/>
      <c r="Q83" s="121"/>
      <c r="T83" s="102"/>
    </row>
    <row r="84" spans="2:20" ht="13.5" customHeight="1">
      <c r="B84" s="110"/>
      <c r="C84" s="111" t="s">
        <v>724</v>
      </c>
      <c r="D84" s="129"/>
      <c r="E84" s="130"/>
      <c r="F84" s="130"/>
      <c r="G84" s="130"/>
      <c r="H84" s="130"/>
      <c r="I84" s="121"/>
      <c r="J84" s="121"/>
      <c r="K84" s="121"/>
      <c r="L84" s="121"/>
      <c r="M84" s="121"/>
      <c r="N84" s="121"/>
      <c r="O84" s="121"/>
      <c r="P84" s="121"/>
      <c r="Q84" s="121"/>
      <c r="T84" s="102"/>
    </row>
    <row r="85" spans="2:20" ht="13.5" customHeight="1">
      <c r="B85" s="110"/>
      <c r="D85" s="129"/>
      <c r="E85" s="130"/>
      <c r="F85" s="130"/>
      <c r="G85" s="130"/>
      <c r="H85" s="130"/>
      <c r="I85" s="121"/>
      <c r="J85" s="121"/>
      <c r="K85" s="121"/>
      <c r="L85" s="121"/>
      <c r="M85" s="121"/>
      <c r="N85" s="121"/>
      <c r="O85" s="121"/>
      <c r="P85" s="121"/>
      <c r="Q85" s="121"/>
      <c r="T85" s="102"/>
    </row>
    <row r="86" spans="2:20" ht="13.5" customHeight="1">
      <c r="B86" s="110"/>
      <c r="D86" s="129"/>
      <c r="E86" s="130"/>
      <c r="F86" s="130"/>
      <c r="G86" s="130"/>
      <c r="H86" s="130"/>
      <c r="I86" s="121"/>
      <c r="J86" s="121"/>
      <c r="K86" s="121"/>
      <c r="L86" s="121"/>
      <c r="M86" s="121"/>
      <c r="N86" s="121"/>
      <c r="O86" s="121"/>
      <c r="P86" s="121"/>
      <c r="Q86" s="121"/>
      <c r="T86" s="102"/>
    </row>
    <row r="87" spans="2:20" ht="13.5" customHeight="1">
      <c r="B87" s="110"/>
      <c r="D87" s="129"/>
      <c r="E87" s="130"/>
      <c r="F87" s="130"/>
      <c r="G87" s="130"/>
      <c r="H87" s="130"/>
      <c r="I87" s="121"/>
      <c r="J87" s="121"/>
      <c r="K87" s="121"/>
      <c r="L87" s="121"/>
      <c r="M87" s="121"/>
      <c r="N87" s="121"/>
      <c r="O87" s="121"/>
      <c r="P87" s="121"/>
      <c r="Q87" s="121"/>
      <c r="T87" s="102"/>
    </row>
    <row r="88" spans="2:20" ht="13.5" customHeight="1">
      <c r="B88" s="110"/>
      <c r="D88" s="129"/>
      <c r="E88" s="130"/>
      <c r="F88" s="130"/>
      <c r="G88" s="130"/>
      <c r="H88" s="130"/>
      <c r="I88" s="121"/>
      <c r="J88" s="121"/>
      <c r="K88" s="121"/>
      <c r="L88" s="121"/>
      <c r="M88" s="121"/>
      <c r="N88" s="121"/>
      <c r="O88" s="121"/>
      <c r="P88" s="121"/>
      <c r="Q88" s="121"/>
      <c r="T88" s="102"/>
    </row>
    <row r="89" spans="2:20" ht="13.5" customHeight="1">
      <c r="B89" s="110"/>
      <c r="D89" s="129"/>
      <c r="E89" s="130"/>
      <c r="F89" s="130"/>
      <c r="G89" s="130"/>
      <c r="H89" s="130"/>
      <c r="I89" s="121"/>
      <c r="J89" s="121"/>
      <c r="K89" s="121"/>
      <c r="L89" s="121"/>
      <c r="M89" s="121"/>
      <c r="N89" s="121"/>
      <c r="O89" s="121"/>
      <c r="P89" s="121"/>
      <c r="Q89" s="121"/>
      <c r="T89" s="102"/>
    </row>
    <row r="90" spans="2:20" ht="13.5" customHeight="1">
      <c r="B90" s="110"/>
      <c r="D90" s="129"/>
      <c r="E90" s="130"/>
      <c r="F90" s="130"/>
      <c r="G90" s="130"/>
      <c r="H90" s="130"/>
      <c r="I90" s="121"/>
      <c r="J90" s="121"/>
      <c r="K90" s="121"/>
      <c r="L90" s="121"/>
      <c r="M90" s="121"/>
      <c r="N90" s="121"/>
      <c r="O90" s="121"/>
      <c r="P90" s="121"/>
      <c r="Q90" s="121"/>
      <c r="T90" s="102"/>
    </row>
    <row r="91" spans="2:20" ht="13.5" customHeight="1">
      <c r="B91" s="110"/>
      <c r="D91" s="129"/>
      <c r="E91" s="130"/>
      <c r="F91" s="130"/>
      <c r="G91" s="130"/>
      <c r="H91" s="130"/>
      <c r="I91" s="121"/>
      <c r="J91" s="121"/>
      <c r="K91" s="121"/>
      <c r="L91" s="121"/>
      <c r="M91" s="121"/>
      <c r="N91" s="121"/>
      <c r="O91" s="121"/>
      <c r="P91" s="121"/>
      <c r="Q91" s="121"/>
      <c r="T91" s="102"/>
    </row>
    <row r="92" spans="2:20" ht="13.5" customHeight="1">
      <c r="B92" s="110"/>
      <c r="D92" s="129"/>
      <c r="E92" s="130"/>
      <c r="F92" s="130"/>
      <c r="G92" s="130"/>
      <c r="H92" s="130"/>
      <c r="I92" s="121"/>
      <c r="J92" s="121"/>
      <c r="K92" s="121"/>
      <c r="L92" s="121"/>
      <c r="M92" s="121"/>
      <c r="N92" s="121"/>
      <c r="O92" s="121"/>
      <c r="P92" s="121"/>
      <c r="Q92" s="121"/>
      <c r="T92" s="102"/>
    </row>
    <row r="93" spans="2:20" ht="13.5" customHeight="1">
      <c r="B93" s="110"/>
      <c r="D93" s="129"/>
      <c r="E93" s="130"/>
      <c r="F93" s="130"/>
      <c r="G93" s="130"/>
      <c r="H93" s="130"/>
      <c r="I93" s="121"/>
      <c r="J93" s="121"/>
      <c r="K93" s="121"/>
      <c r="L93" s="121"/>
      <c r="M93" s="121"/>
      <c r="N93" s="121"/>
      <c r="O93" s="121"/>
      <c r="P93" s="121"/>
      <c r="Q93" s="121"/>
      <c r="T93" s="102"/>
    </row>
    <row r="94" spans="2:20" ht="13.5" customHeight="1">
      <c r="B94" s="110"/>
      <c r="D94" s="129"/>
      <c r="E94" s="130"/>
      <c r="F94" s="130"/>
      <c r="G94" s="130"/>
      <c r="H94" s="130"/>
      <c r="I94" s="121"/>
      <c r="J94" s="121"/>
      <c r="K94" s="121"/>
      <c r="L94" s="121"/>
      <c r="M94" s="121"/>
      <c r="N94" s="121"/>
      <c r="O94" s="121"/>
      <c r="P94" s="121"/>
      <c r="Q94" s="121"/>
      <c r="T94" s="102"/>
    </row>
    <row r="95" spans="2:20" ht="13.5" customHeight="1">
      <c r="B95" s="110"/>
      <c r="D95" s="129"/>
      <c r="E95" s="130"/>
      <c r="F95" s="130"/>
      <c r="G95" s="130"/>
      <c r="H95" s="130"/>
      <c r="I95" s="121"/>
      <c r="J95" s="121"/>
      <c r="K95" s="121"/>
      <c r="L95" s="121"/>
      <c r="M95" s="121"/>
      <c r="N95" s="121"/>
      <c r="O95" s="121"/>
      <c r="P95" s="121"/>
      <c r="Q95" s="121"/>
      <c r="T95" s="102"/>
    </row>
    <row r="96" spans="2:20" ht="13.5" customHeight="1">
      <c r="B96" s="110"/>
      <c r="D96" s="129"/>
      <c r="E96" s="130"/>
      <c r="F96" s="130"/>
      <c r="G96" s="130"/>
      <c r="H96" s="130"/>
      <c r="I96" s="121"/>
      <c r="J96" s="121"/>
      <c r="K96" s="121"/>
      <c r="L96" s="121"/>
      <c r="M96" s="121"/>
      <c r="N96" s="121"/>
      <c r="O96" s="121"/>
      <c r="P96" s="121"/>
      <c r="Q96" s="121"/>
      <c r="T96" s="102"/>
    </row>
    <row r="97" spans="1:21" ht="13.5" customHeight="1">
      <c r="B97" s="110"/>
      <c r="D97" s="129"/>
      <c r="E97" s="130"/>
      <c r="F97" s="130"/>
      <c r="G97" s="130"/>
      <c r="H97" s="130"/>
      <c r="I97" s="121"/>
      <c r="J97" s="121"/>
      <c r="K97" s="121"/>
      <c r="L97" s="121"/>
      <c r="M97" s="121"/>
      <c r="N97" s="121"/>
      <c r="O97" s="121"/>
      <c r="P97" s="121"/>
      <c r="Q97" s="121"/>
      <c r="T97" s="102"/>
    </row>
    <row r="98" spans="1:21" ht="13.5" customHeight="1">
      <c r="B98" s="110"/>
      <c r="D98" s="129"/>
      <c r="E98" s="130"/>
      <c r="F98" s="130"/>
      <c r="G98" s="130"/>
      <c r="H98" s="130"/>
      <c r="I98" s="121"/>
      <c r="J98" s="121"/>
      <c r="K98" s="121"/>
      <c r="L98" s="121"/>
      <c r="M98" s="121"/>
      <c r="N98" s="121"/>
      <c r="O98" s="121"/>
      <c r="P98" s="121"/>
      <c r="Q98" s="121"/>
      <c r="T98" s="102"/>
    </row>
    <row r="99" spans="1:21" ht="13.5" customHeight="1">
      <c r="B99" s="110"/>
      <c r="D99" s="129"/>
      <c r="E99" s="130"/>
      <c r="F99" s="130"/>
      <c r="G99" s="130"/>
      <c r="H99" s="130"/>
      <c r="I99" s="121"/>
      <c r="J99" s="121"/>
      <c r="K99" s="121"/>
      <c r="L99" s="121"/>
      <c r="M99" s="121"/>
      <c r="N99" s="121"/>
      <c r="O99" s="121"/>
      <c r="P99" s="121"/>
      <c r="Q99" s="121"/>
      <c r="T99" s="102"/>
    </row>
    <row r="100" spans="1:21" ht="13.5" customHeight="1">
      <c r="B100" s="110"/>
      <c r="D100" s="129"/>
      <c r="E100" s="130"/>
      <c r="F100" s="130"/>
      <c r="G100" s="130"/>
      <c r="H100" s="130"/>
      <c r="I100" s="121"/>
      <c r="J100" s="121"/>
      <c r="K100" s="121"/>
      <c r="L100" s="121"/>
      <c r="M100" s="121"/>
      <c r="N100" s="121"/>
      <c r="O100" s="121"/>
      <c r="P100" s="121"/>
      <c r="Q100" s="121"/>
      <c r="T100" s="102"/>
    </row>
    <row r="101" spans="1:21" ht="13.5" customHeight="1">
      <c r="B101" s="110"/>
      <c r="D101" s="129"/>
      <c r="E101" s="130"/>
      <c r="F101" s="130"/>
      <c r="G101" s="130"/>
      <c r="H101" s="130"/>
      <c r="I101" s="121"/>
      <c r="J101" s="121"/>
      <c r="K101" s="121"/>
      <c r="L101" s="121"/>
      <c r="M101" s="121"/>
      <c r="N101" s="121"/>
      <c r="O101" s="121"/>
      <c r="P101" s="121"/>
      <c r="Q101" s="121"/>
      <c r="T101" s="102"/>
    </row>
    <row r="102" spans="1:21" ht="13.5" customHeight="1">
      <c r="B102" s="110"/>
      <c r="D102" s="129"/>
      <c r="E102" s="130"/>
      <c r="F102" s="130"/>
      <c r="G102" s="130"/>
      <c r="H102" s="130"/>
      <c r="I102" s="121"/>
      <c r="J102" s="121"/>
      <c r="K102" s="121"/>
      <c r="L102" s="121"/>
      <c r="M102" s="121"/>
      <c r="N102" s="121"/>
      <c r="O102" s="121"/>
      <c r="P102" s="121"/>
      <c r="Q102" s="121"/>
      <c r="T102" s="102"/>
    </row>
    <row r="103" spans="1:21" ht="18" customHeight="1">
      <c r="B103" s="110"/>
      <c r="D103" s="129"/>
      <c r="E103" s="130"/>
      <c r="F103" s="130"/>
      <c r="G103" s="130"/>
      <c r="H103" s="130"/>
      <c r="I103" s="121"/>
      <c r="J103" s="121"/>
      <c r="K103" s="121"/>
      <c r="L103" s="121"/>
      <c r="M103" s="121"/>
      <c r="N103" s="121"/>
      <c r="O103" s="121"/>
      <c r="P103" s="121"/>
      <c r="Q103" s="121"/>
      <c r="T103" s="102"/>
    </row>
    <row r="104" spans="1:21" ht="18" customHeight="1">
      <c r="B104" s="110"/>
      <c r="D104" s="129"/>
      <c r="E104" s="130"/>
      <c r="F104" s="130"/>
      <c r="G104" s="130"/>
      <c r="H104" s="130"/>
      <c r="I104" s="121"/>
      <c r="J104" s="121"/>
      <c r="K104" s="121"/>
      <c r="L104" s="121"/>
      <c r="M104" s="121"/>
      <c r="N104" s="121"/>
      <c r="O104" s="121"/>
      <c r="P104" s="121"/>
      <c r="Q104" s="121"/>
      <c r="T104" s="102"/>
    </row>
    <row r="105" spans="1:21" ht="13.5" hidden="1" customHeight="1">
      <c r="B105" s="110"/>
      <c r="D105" s="129"/>
      <c r="E105" s="130"/>
      <c r="F105" s="130"/>
      <c r="G105" s="130"/>
      <c r="H105" s="130"/>
      <c r="I105" s="121"/>
      <c r="J105" s="121"/>
      <c r="K105" s="121"/>
      <c r="L105" s="121"/>
      <c r="M105" s="121"/>
      <c r="N105" s="121"/>
      <c r="O105" s="121"/>
      <c r="P105" s="121"/>
      <c r="Q105" s="121"/>
      <c r="T105" s="102"/>
    </row>
    <row r="106" spans="1:21" ht="13.5" hidden="1" customHeight="1">
      <c r="B106" s="110"/>
      <c r="C106" s="111"/>
      <c r="D106" s="129"/>
      <c r="E106" s="130"/>
      <c r="F106" s="130"/>
      <c r="G106" s="130"/>
      <c r="H106" s="130"/>
      <c r="I106" s="121"/>
      <c r="J106" s="121"/>
      <c r="K106" s="121"/>
      <c r="L106" s="121"/>
      <c r="M106" s="121"/>
      <c r="N106" s="121"/>
      <c r="O106" s="121"/>
      <c r="P106" s="121"/>
      <c r="Q106" s="121"/>
      <c r="T106" s="102"/>
    </row>
    <row r="107" spans="1:21" ht="13.5" customHeight="1">
      <c r="B107" s="110"/>
      <c r="D107" s="111" t="s">
        <v>725</v>
      </c>
      <c r="E107" s="130"/>
      <c r="F107" s="130"/>
      <c r="G107" s="130"/>
      <c r="H107" s="130"/>
      <c r="I107" s="121"/>
      <c r="J107" s="121"/>
      <c r="K107" s="121"/>
      <c r="L107" s="121"/>
      <c r="M107" s="121"/>
      <c r="N107" s="121"/>
      <c r="O107" s="121"/>
      <c r="P107" s="121"/>
      <c r="Q107" s="121"/>
      <c r="T107" s="102"/>
    </row>
    <row r="108" spans="1:21" ht="18" customHeight="1">
      <c r="B108" s="110"/>
      <c r="C108" s="111"/>
      <c r="G108" s="121"/>
      <c r="H108" s="121"/>
      <c r="I108" s="121"/>
      <c r="J108" s="121"/>
      <c r="K108" s="121"/>
      <c r="L108" s="121"/>
      <c r="M108" s="121"/>
      <c r="N108" s="121"/>
      <c r="O108" s="121"/>
      <c r="P108" s="121"/>
      <c r="Q108" s="121"/>
      <c r="T108" s="102"/>
    </row>
    <row r="109" spans="1:21" ht="33" customHeight="1">
      <c r="B109" s="110"/>
      <c r="C109" s="111"/>
      <c r="D109" s="131" t="s">
        <v>726</v>
      </c>
      <c r="E109" s="132" t="s">
        <v>717</v>
      </c>
      <c r="F109" s="132" t="s">
        <v>727</v>
      </c>
      <c r="G109" s="121"/>
      <c r="N109" s="121"/>
      <c r="O109" s="121"/>
      <c r="P109" s="121"/>
      <c r="Q109" s="121"/>
      <c r="T109" s="102"/>
    </row>
    <row r="110" spans="1:21" ht="24.75" customHeight="1">
      <c r="A110" s="133"/>
      <c r="B110" s="134"/>
      <c r="C110" s="135"/>
      <c r="D110" s="136" t="s">
        <v>728</v>
      </c>
      <c r="E110" s="137">
        <f>COUNTIF('Contribuições por dispositivos'!I:I,"Não Aceita")</f>
        <v>80</v>
      </c>
      <c r="F110" s="138">
        <f t="shared" ref="F110:F113" si="0">IFERROR(E110/$E$113,"")</f>
        <v>0.66115702479338845</v>
      </c>
      <c r="G110" s="139"/>
      <c r="H110" s="140"/>
      <c r="I110" s="133"/>
      <c r="J110" s="133"/>
      <c r="K110" s="133"/>
      <c r="L110" s="141"/>
      <c r="M110" s="133"/>
      <c r="N110" s="139"/>
      <c r="O110" s="139"/>
      <c r="P110" s="139"/>
      <c r="Q110" s="139"/>
      <c r="R110" s="133"/>
      <c r="S110" s="133"/>
      <c r="T110" s="142"/>
      <c r="U110" s="133"/>
    </row>
    <row r="111" spans="1:21" ht="30" customHeight="1">
      <c r="A111" s="133"/>
      <c r="B111" s="134"/>
      <c r="C111" s="143"/>
      <c r="D111" s="144" t="s">
        <v>729</v>
      </c>
      <c r="E111" s="137">
        <f>COUNTIF('Contribuições por dispositivos'!I:I,"Aceita (Total ou Parcialmente)")</f>
        <v>41</v>
      </c>
      <c r="F111" s="138">
        <f t="shared" si="0"/>
        <v>0.33884297520661155</v>
      </c>
      <c r="G111" s="133"/>
      <c r="H111" s="145"/>
      <c r="I111" s="133"/>
      <c r="J111" s="133"/>
      <c r="K111" s="133"/>
      <c r="L111" s="146"/>
      <c r="M111" s="133"/>
      <c r="N111" s="133"/>
      <c r="O111" s="133"/>
      <c r="P111" s="133"/>
      <c r="Q111" s="133"/>
      <c r="R111" s="133"/>
      <c r="S111" s="133"/>
      <c r="T111" s="142"/>
      <c r="U111" s="133"/>
    </row>
    <row r="112" spans="1:21" ht="24.75" customHeight="1">
      <c r="A112" s="133"/>
      <c r="B112" s="134"/>
      <c r="C112" s="133"/>
      <c r="D112" s="144" t="s">
        <v>730</v>
      </c>
      <c r="E112" s="137">
        <f>COUNTIF('Contribuições por dispositivos'!I:I,"Inválida (Fora do escopo, sem clareza, dúvidas)")</f>
        <v>0</v>
      </c>
      <c r="F112" s="138">
        <f t="shared" si="0"/>
        <v>0</v>
      </c>
      <c r="G112" s="133"/>
      <c r="H112" s="3"/>
      <c r="I112" s="133"/>
      <c r="J112" s="133"/>
      <c r="K112" s="133"/>
      <c r="L112" s="146"/>
      <c r="M112" s="133"/>
      <c r="N112" s="133"/>
      <c r="O112" s="133"/>
      <c r="P112" s="133"/>
      <c r="Q112" s="133"/>
      <c r="R112" s="133"/>
      <c r="S112" s="133"/>
      <c r="T112" s="142"/>
      <c r="U112" s="133"/>
    </row>
    <row r="113" spans="2:20" ht="13.5" customHeight="1">
      <c r="B113" s="110"/>
      <c r="C113" s="111"/>
      <c r="D113" s="147" t="s">
        <v>1</v>
      </c>
      <c r="E113" s="148">
        <f>SUBTOTAL(109,E110:E112)</f>
        <v>121</v>
      </c>
      <c r="F113" s="149">
        <f t="shared" si="0"/>
        <v>1</v>
      </c>
      <c r="G113" s="121"/>
      <c r="H113" s="121"/>
      <c r="L113" s="121"/>
      <c r="M113" s="121"/>
      <c r="N113" s="121"/>
      <c r="O113" s="121"/>
      <c r="P113" s="121"/>
      <c r="Q113" s="121"/>
      <c r="R113" s="121"/>
      <c r="S113" s="121"/>
      <c r="T113" s="102"/>
    </row>
    <row r="114" spans="2:20" ht="13.5" customHeight="1">
      <c r="B114" s="110"/>
      <c r="C114" s="111"/>
      <c r="D114" s="150"/>
      <c r="E114" s="151"/>
      <c r="F114" s="152"/>
      <c r="G114" s="121"/>
      <c r="H114" s="121"/>
      <c r="L114" s="121"/>
      <c r="M114" s="121"/>
      <c r="N114" s="121"/>
      <c r="O114" s="121"/>
      <c r="P114" s="121"/>
      <c r="Q114" s="121"/>
      <c r="R114" s="121"/>
      <c r="S114" s="121"/>
      <c r="T114" s="102"/>
    </row>
    <row r="115" spans="2:20" ht="13.5" customHeight="1">
      <c r="B115" s="110"/>
      <c r="C115" s="111"/>
      <c r="D115" s="150"/>
      <c r="E115" s="151"/>
      <c r="F115" s="152"/>
      <c r="G115" s="121"/>
      <c r="H115" s="121"/>
      <c r="I115" s="121"/>
      <c r="J115" s="121"/>
      <c r="K115" s="121"/>
      <c r="L115" s="121"/>
      <c r="M115" s="121"/>
      <c r="N115" s="121"/>
      <c r="O115" s="121"/>
      <c r="P115" s="121"/>
      <c r="Q115" s="121"/>
      <c r="R115" s="121"/>
      <c r="S115" s="121"/>
      <c r="T115" s="102"/>
    </row>
    <row r="116" spans="2:20" ht="13.5" customHeight="1">
      <c r="B116" s="110"/>
      <c r="D116" s="153" t="s">
        <v>731</v>
      </c>
      <c r="E116" s="151"/>
      <c r="F116" s="152"/>
      <c r="G116" s="121"/>
      <c r="H116" s="121"/>
      <c r="I116" s="121"/>
      <c r="J116" s="121"/>
      <c r="K116" s="121"/>
      <c r="L116" s="121"/>
      <c r="M116" s="121"/>
      <c r="N116" s="121"/>
      <c r="O116" s="121"/>
      <c r="P116" s="121"/>
      <c r="Q116" s="121"/>
      <c r="R116" s="121"/>
      <c r="S116" s="121"/>
      <c r="T116" s="102"/>
    </row>
    <row r="117" spans="2:20" ht="13.5" customHeight="1">
      <c r="B117" s="110"/>
      <c r="C117" s="111"/>
      <c r="D117" s="153" t="s">
        <v>732</v>
      </c>
      <c r="E117" s="151"/>
      <c r="F117" s="152"/>
      <c r="G117" s="121"/>
      <c r="H117" s="121"/>
      <c r="I117" s="121"/>
      <c r="J117" s="121"/>
      <c r="K117" s="121"/>
      <c r="L117" s="121"/>
      <c r="M117" s="121"/>
      <c r="N117" s="121"/>
      <c r="O117" s="121"/>
      <c r="P117" s="121"/>
      <c r="Q117" s="121"/>
      <c r="R117" s="121"/>
      <c r="S117" s="121"/>
      <c r="T117" s="102"/>
    </row>
    <row r="118" spans="2:20" ht="13.5" customHeight="1">
      <c r="B118" s="110"/>
      <c r="C118" s="111"/>
      <c r="D118" s="153" t="s">
        <v>733</v>
      </c>
      <c r="E118" s="151"/>
      <c r="F118" s="152"/>
      <c r="G118" s="121"/>
      <c r="H118" s="121"/>
      <c r="I118" s="121"/>
      <c r="J118" s="121"/>
      <c r="K118" s="121"/>
      <c r="L118" s="121"/>
      <c r="M118" s="121"/>
      <c r="N118" s="121"/>
      <c r="O118" s="121"/>
      <c r="P118" s="121"/>
      <c r="Q118" s="121"/>
      <c r="R118" s="121"/>
      <c r="S118" s="121"/>
      <c r="T118" s="102"/>
    </row>
    <row r="119" spans="2:20" ht="13.5" customHeight="1">
      <c r="B119" s="110"/>
      <c r="C119" s="111"/>
      <c r="D119" s="153" t="s">
        <v>734</v>
      </c>
      <c r="E119" s="151"/>
      <c r="F119" s="152"/>
      <c r="G119" s="121"/>
      <c r="H119" s="121"/>
      <c r="I119" s="121"/>
      <c r="J119" s="121"/>
      <c r="K119" s="121"/>
      <c r="L119" s="121"/>
      <c r="M119" s="121"/>
      <c r="N119" s="121"/>
      <c r="O119" s="121"/>
      <c r="P119" s="121"/>
      <c r="Q119" s="121"/>
      <c r="R119" s="121"/>
      <c r="S119" s="121"/>
      <c r="T119" s="102"/>
    </row>
    <row r="120" spans="2:20" ht="13.5" customHeight="1">
      <c r="B120" s="110"/>
      <c r="C120" s="111"/>
      <c r="D120" s="153" t="s">
        <v>735</v>
      </c>
      <c r="E120" s="151"/>
      <c r="F120" s="152"/>
      <c r="G120" s="121"/>
      <c r="H120" s="121"/>
      <c r="I120" s="121"/>
      <c r="J120" s="121"/>
      <c r="K120" s="121"/>
      <c r="L120" s="121"/>
      <c r="M120" s="121"/>
      <c r="N120" s="121"/>
      <c r="O120" s="121"/>
      <c r="P120" s="121"/>
      <c r="Q120" s="121"/>
      <c r="R120" s="121"/>
      <c r="S120" s="121"/>
      <c r="T120" s="102"/>
    </row>
    <row r="121" spans="2:20" ht="13.5" customHeight="1">
      <c r="B121" s="110"/>
      <c r="C121" s="111"/>
      <c r="D121" s="153" t="s">
        <v>736</v>
      </c>
      <c r="E121" s="151"/>
      <c r="F121" s="152"/>
      <c r="G121" s="121"/>
      <c r="H121" s="121"/>
      <c r="I121" s="121"/>
      <c r="J121" s="121"/>
      <c r="K121" s="121"/>
      <c r="L121" s="121"/>
      <c r="M121" s="121"/>
      <c r="N121" s="121"/>
      <c r="O121" s="121"/>
      <c r="P121" s="121"/>
      <c r="Q121" s="121"/>
      <c r="R121" s="121"/>
      <c r="S121" s="121"/>
      <c r="T121" s="102"/>
    </row>
    <row r="122" spans="2:20" ht="42.75" customHeight="1">
      <c r="B122" s="110"/>
      <c r="C122" s="111"/>
      <c r="D122" s="192" t="s">
        <v>737</v>
      </c>
      <c r="E122" s="176"/>
      <c r="F122" s="176"/>
      <c r="G122" s="176"/>
      <c r="H122" s="176"/>
      <c r="I122" s="176"/>
      <c r="J122" s="176"/>
      <c r="K122" s="176"/>
      <c r="L122" s="176"/>
      <c r="M122" s="176"/>
      <c r="N122" s="176"/>
      <c r="O122" s="176"/>
      <c r="P122" s="176"/>
      <c r="Q122" s="176"/>
      <c r="R122" s="176"/>
      <c r="S122" s="121"/>
      <c r="T122" s="102"/>
    </row>
    <row r="123" spans="2:20" ht="13.5" customHeight="1">
      <c r="B123" s="110"/>
      <c r="C123" s="111"/>
      <c r="D123" s="150"/>
      <c r="E123" s="151"/>
      <c r="F123" s="152"/>
      <c r="G123" s="121"/>
      <c r="H123" s="121"/>
      <c r="I123" s="121"/>
      <c r="J123" s="121"/>
      <c r="K123" s="121"/>
      <c r="L123" s="121"/>
      <c r="M123" s="121"/>
      <c r="N123" s="121"/>
      <c r="O123" s="121"/>
      <c r="P123" s="121"/>
      <c r="Q123" s="121"/>
      <c r="R123" s="121"/>
      <c r="S123" s="121"/>
      <c r="T123" s="102"/>
    </row>
    <row r="124" spans="2:20" ht="13.5" customHeight="1">
      <c r="B124" s="154"/>
      <c r="C124" s="155"/>
      <c r="D124" s="155"/>
      <c r="E124" s="155"/>
      <c r="F124" s="155"/>
      <c r="G124" s="155"/>
      <c r="H124" s="155"/>
      <c r="I124" s="155"/>
      <c r="J124" s="155"/>
      <c r="K124" s="155"/>
      <c r="L124" s="155"/>
      <c r="M124" s="155"/>
      <c r="N124" s="155"/>
      <c r="O124" s="155"/>
      <c r="P124" s="155"/>
      <c r="Q124" s="155"/>
      <c r="R124" s="155"/>
      <c r="S124" s="155"/>
      <c r="T124" s="156"/>
    </row>
    <row r="125" spans="2:20" ht="13.5" customHeight="1"/>
  </sheetData>
  <mergeCells count="1">
    <mergeCell ref="D122:R122"/>
  </mergeCells>
  <pageMargins left="0.511811024" right="0.511811024" top="0.78740157499999996" bottom="0.78740157499999996" header="0" footer="0"/>
  <pageSetup paperSize="9" orientation="portrait"/>
  <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216"/>
  <sheetViews>
    <sheetView workbookViewId="0"/>
  </sheetViews>
  <sheetFormatPr defaultColWidth="14.375" defaultRowHeight="15" customHeight="1"/>
  <cols>
    <col min="1" max="1" width="24.25" customWidth="1"/>
    <col min="2" max="4" width="23.25" customWidth="1"/>
    <col min="5" max="5" width="15.75" customWidth="1"/>
    <col min="6" max="6" width="19.625" customWidth="1"/>
    <col min="7" max="7" width="8.875" customWidth="1"/>
    <col min="8" max="8" width="22.25" customWidth="1"/>
    <col min="9" max="9" width="17" customWidth="1"/>
    <col min="10" max="12" width="8.875" customWidth="1"/>
    <col min="13" max="13" width="20.25" customWidth="1"/>
    <col min="14" max="14" width="8.875" customWidth="1"/>
  </cols>
  <sheetData>
    <row r="1" spans="1:14" ht="87" customHeight="1">
      <c r="A1" s="157" t="s">
        <v>738</v>
      </c>
      <c r="B1" s="157" t="s">
        <v>739</v>
      </c>
      <c r="C1" s="157" t="s">
        <v>434</v>
      </c>
      <c r="D1" s="157" t="s">
        <v>740</v>
      </c>
      <c r="E1" s="157" t="s">
        <v>741</v>
      </c>
      <c r="F1" s="157" t="s">
        <v>431</v>
      </c>
      <c r="G1" s="158"/>
      <c r="H1" s="157" t="s">
        <v>742</v>
      </c>
      <c r="I1" s="157" t="s">
        <v>717</v>
      </c>
      <c r="J1" s="158"/>
      <c r="K1" s="158"/>
      <c r="L1" s="158"/>
      <c r="M1" s="158"/>
      <c r="N1" s="158"/>
    </row>
    <row r="2" spans="1:14" ht="14.25" customHeight="1">
      <c r="A2" s="159" t="s">
        <v>29</v>
      </c>
      <c r="B2" s="158" t="s">
        <v>572</v>
      </c>
      <c r="C2" s="160" t="s">
        <v>574</v>
      </c>
      <c r="D2" s="160" t="s">
        <v>576</v>
      </c>
      <c r="E2" s="160" t="s">
        <v>570</v>
      </c>
      <c r="F2" s="160"/>
      <c r="G2" s="158"/>
      <c r="H2" s="161" t="s">
        <v>743</v>
      </c>
      <c r="I2" s="160">
        <f>COUNTIF('Contribuições por dispositivos'!$E$5:$E$127,Dados_TD!$H2)</f>
        <v>0</v>
      </c>
      <c r="J2" s="158"/>
      <c r="K2" s="158"/>
      <c r="L2" s="158"/>
      <c r="M2" s="158"/>
      <c r="N2" s="158"/>
    </row>
    <row r="3" spans="1:14" ht="14.25" customHeight="1">
      <c r="A3" s="159" t="s">
        <v>581</v>
      </c>
      <c r="B3" s="160" t="s">
        <v>584</v>
      </c>
      <c r="C3" s="160" t="s">
        <v>574</v>
      </c>
      <c r="D3" s="160" t="s">
        <v>576</v>
      </c>
      <c r="E3" s="160" t="s">
        <v>570</v>
      </c>
      <c r="F3" s="160" t="s">
        <v>583</v>
      </c>
      <c r="G3" s="158"/>
      <c r="H3" s="161" t="s">
        <v>18</v>
      </c>
      <c r="I3" s="160">
        <f>COUNTIF('Contribuições por dispositivos'!$E$5:$E$127,Dados_TD!$H3)</f>
        <v>4</v>
      </c>
      <c r="J3" s="158"/>
      <c r="K3" s="158"/>
      <c r="L3" s="158"/>
      <c r="M3" s="158"/>
      <c r="N3" s="158"/>
    </row>
    <row r="4" spans="1:14" ht="14.25" customHeight="1">
      <c r="A4" s="159" t="s">
        <v>581</v>
      </c>
      <c r="B4" s="160" t="s">
        <v>591</v>
      </c>
      <c r="C4" s="160" t="s">
        <v>721</v>
      </c>
      <c r="D4" s="160" t="s">
        <v>576</v>
      </c>
      <c r="E4" s="160" t="s">
        <v>570</v>
      </c>
      <c r="F4" s="160" t="s">
        <v>590</v>
      </c>
      <c r="G4" s="158"/>
      <c r="H4" s="161" t="s">
        <v>744</v>
      </c>
      <c r="I4" s="160">
        <f>COUNTIF('Contribuições por dispositivos'!$E$5:$E$127,Dados_TD!$H4)</f>
        <v>0</v>
      </c>
      <c r="J4" s="158"/>
      <c r="K4" s="158"/>
      <c r="L4" s="158"/>
      <c r="M4" s="158"/>
      <c r="N4" s="158"/>
    </row>
    <row r="5" spans="1:14" ht="14.25" customHeight="1">
      <c r="A5" s="159" t="s">
        <v>581</v>
      </c>
      <c r="B5" s="160" t="s">
        <v>591</v>
      </c>
      <c r="C5" s="160" t="s">
        <v>574</v>
      </c>
      <c r="D5" s="160" t="s">
        <v>597</v>
      </c>
      <c r="E5" s="160" t="s">
        <v>570</v>
      </c>
      <c r="F5" s="160" t="s">
        <v>596</v>
      </c>
      <c r="G5" s="158"/>
      <c r="H5" s="161" t="s">
        <v>30</v>
      </c>
      <c r="I5" s="160">
        <f>COUNTIF('Contribuições por dispositivos'!$E$5:$E$127,Dados_TD!$H5)</f>
        <v>9</v>
      </c>
      <c r="J5" s="158"/>
      <c r="K5" s="158"/>
      <c r="L5" s="158"/>
      <c r="M5" s="158"/>
      <c r="N5" s="158"/>
    </row>
    <row r="6" spans="1:14" ht="14.25" customHeight="1">
      <c r="A6" s="159" t="s">
        <v>581</v>
      </c>
      <c r="B6" s="160" t="s">
        <v>605</v>
      </c>
      <c r="C6" s="160" t="s">
        <v>574</v>
      </c>
      <c r="D6" s="160" t="s">
        <v>597</v>
      </c>
      <c r="E6" s="160" t="s">
        <v>570</v>
      </c>
      <c r="F6" s="160" t="s">
        <v>604</v>
      </c>
      <c r="G6" s="158"/>
      <c r="H6" s="161" t="s">
        <v>66</v>
      </c>
      <c r="I6" s="160">
        <f>COUNTIF('Contribuições por dispositivos'!$E$5:$E$127,Dados_TD!$H6)</f>
        <v>1</v>
      </c>
      <c r="J6" s="158"/>
      <c r="K6" s="158"/>
      <c r="L6" s="158"/>
      <c r="M6" s="158"/>
      <c r="N6" s="158"/>
    </row>
    <row r="7" spans="1:14" ht="14.25" customHeight="1">
      <c r="A7" s="159" t="s">
        <v>581</v>
      </c>
      <c r="B7" s="160" t="s">
        <v>610</v>
      </c>
      <c r="C7" s="160" t="s">
        <v>721</v>
      </c>
      <c r="D7" s="160" t="s">
        <v>576</v>
      </c>
      <c r="E7" s="160" t="s">
        <v>570</v>
      </c>
      <c r="F7" s="160" t="s">
        <v>609</v>
      </c>
      <c r="G7" s="158"/>
      <c r="H7" s="161" t="s">
        <v>70</v>
      </c>
      <c r="I7" s="160">
        <f>COUNTIF('Contribuições por dispositivos'!$E$5:$E$127,Dados_TD!$H7)</f>
        <v>1</v>
      </c>
      <c r="J7" s="158"/>
      <c r="K7" s="158"/>
      <c r="L7" s="158"/>
      <c r="M7" s="158"/>
      <c r="N7" s="158"/>
    </row>
    <row r="8" spans="1:14" ht="14.25" customHeight="1">
      <c r="A8" s="159" t="s">
        <v>581</v>
      </c>
      <c r="B8" s="160" t="s">
        <v>591</v>
      </c>
      <c r="C8" s="160" t="s">
        <v>574</v>
      </c>
      <c r="D8" s="160" t="s">
        <v>576</v>
      </c>
      <c r="E8" s="160" t="s">
        <v>570</v>
      </c>
      <c r="F8" s="160" t="s">
        <v>615</v>
      </c>
      <c r="G8" s="158"/>
      <c r="H8" s="161" t="s">
        <v>74</v>
      </c>
      <c r="I8" s="160">
        <f>COUNTIF('Contribuições por dispositivos'!$E$5:$E$127,Dados_TD!$H8)</f>
        <v>2</v>
      </c>
      <c r="J8" s="158"/>
      <c r="K8" s="158"/>
      <c r="L8" s="158"/>
      <c r="M8" s="158"/>
      <c r="N8" s="158"/>
    </row>
    <row r="9" spans="1:14" ht="14.25" customHeight="1">
      <c r="A9" s="159" t="s">
        <v>581</v>
      </c>
      <c r="B9" s="160" t="s">
        <v>591</v>
      </c>
      <c r="C9" s="160" t="s">
        <v>721</v>
      </c>
      <c r="D9" s="160" t="s">
        <v>576</v>
      </c>
      <c r="E9" s="160" t="s">
        <v>570</v>
      </c>
      <c r="F9" s="160" t="s">
        <v>621</v>
      </c>
      <c r="G9" s="158"/>
      <c r="H9" s="161" t="s">
        <v>81</v>
      </c>
      <c r="I9" s="160">
        <f>COUNTIF('Contribuições por dispositivos'!$E$5:$E$127,Dados_TD!$H9)</f>
        <v>1</v>
      </c>
      <c r="J9" s="158"/>
      <c r="K9" s="158"/>
      <c r="L9" s="158"/>
      <c r="M9" s="158"/>
      <c r="N9" s="158"/>
    </row>
    <row r="10" spans="1:14" ht="14.25" customHeight="1">
      <c r="A10" s="159" t="s">
        <v>581</v>
      </c>
      <c r="B10" s="160" t="s">
        <v>591</v>
      </c>
      <c r="C10" s="160" t="s">
        <v>721</v>
      </c>
      <c r="D10" s="160" t="s">
        <v>576</v>
      </c>
      <c r="E10" s="160" t="s">
        <v>570</v>
      </c>
      <c r="F10" s="160" t="s">
        <v>625</v>
      </c>
      <c r="G10" s="158"/>
      <c r="H10" s="161" t="s">
        <v>85</v>
      </c>
      <c r="I10" s="160">
        <f>COUNTIF('Contribuições por dispositivos'!$E$5:$E$127,Dados_TD!$H10)</f>
        <v>1</v>
      </c>
      <c r="J10" s="158"/>
      <c r="K10" s="158"/>
      <c r="L10" s="158"/>
      <c r="M10" s="158"/>
      <c r="N10" s="158"/>
    </row>
    <row r="11" spans="1:14" ht="14.25" customHeight="1">
      <c r="A11" s="159" t="s">
        <v>581</v>
      </c>
      <c r="B11" s="160" t="s">
        <v>591</v>
      </c>
      <c r="C11" s="160" t="s">
        <v>574</v>
      </c>
      <c r="D11" s="160" t="s">
        <v>576</v>
      </c>
      <c r="E11" s="160" t="s">
        <v>570</v>
      </c>
      <c r="F11" s="160" t="s">
        <v>630</v>
      </c>
      <c r="G11" s="158"/>
      <c r="H11" s="161" t="s">
        <v>745</v>
      </c>
      <c r="I11" s="160">
        <f>COUNTIF('Contribuições por dispositivos'!$E$5:$E$127,Dados_TD!$H11)</f>
        <v>0</v>
      </c>
      <c r="J11" s="158"/>
      <c r="K11" s="158"/>
      <c r="L11" s="158"/>
      <c r="M11" s="158"/>
      <c r="N11" s="158"/>
    </row>
    <row r="12" spans="1:14" ht="14.25" customHeight="1">
      <c r="A12" s="159" t="s">
        <v>581</v>
      </c>
      <c r="B12" s="160" t="s">
        <v>591</v>
      </c>
      <c r="C12" s="160" t="s">
        <v>574</v>
      </c>
      <c r="D12" s="160" t="s">
        <v>576</v>
      </c>
      <c r="E12" s="160" t="s">
        <v>570</v>
      </c>
      <c r="F12" s="160" t="s">
        <v>634</v>
      </c>
      <c r="G12" s="158"/>
      <c r="H12" s="161" t="s">
        <v>89</v>
      </c>
      <c r="I12" s="160">
        <f>COUNTIF('Contribuições por dispositivos'!$E$5:$E$127,Dados_TD!$H12)</f>
        <v>3</v>
      </c>
      <c r="J12" s="158"/>
      <c r="K12" s="158"/>
      <c r="L12" s="158"/>
      <c r="M12" s="158"/>
      <c r="N12" s="158"/>
    </row>
    <row r="13" spans="1:14" ht="14.25" customHeight="1">
      <c r="A13" s="159" t="s">
        <v>581</v>
      </c>
      <c r="B13" s="160" t="s">
        <v>591</v>
      </c>
      <c r="C13" s="160" t="s">
        <v>574</v>
      </c>
      <c r="D13" s="160" t="s">
        <v>597</v>
      </c>
      <c r="E13" s="160" t="s">
        <v>570</v>
      </c>
      <c r="F13" s="160" t="s">
        <v>596</v>
      </c>
      <c r="G13" s="158"/>
      <c r="H13" s="161" t="s">
        <v>97</v>
      </c>
      <c r="I13" s="160">
        <f>COUNTIF('Contribuições por dispositivos'!$E$5:$E$127,Dados_TD!$H13)</f>
        <v>2</v>
      </c>
      <c r="J13" s="158"/>
      <c r="K13" s="158"/>
      <c r="L13" s="158"/>
      <c r="M13" s="158"/>
      <c r="N13" s="158"/>
    </row>
    <row r="14" spans="1:14" ht="14.25" customHeight="1">
      <c r="A14" s="159" t="s">
        <v>581</v>
      </c>
      <c r="B14" s="160" t="s">
        <v>591</v>
      </c>
      <c r="C14" s="160" t="s">
        <v>574</v>
      </c>
      <c r="D14" s="160" t="s">
        <v>597</v>
      </c>
      <c r="E14" s="160" t="s">
        <v>570</v>
      </c>
      <c r="F14" s="160" t="s">
        <v>644</v>
      </c>
      <c r="G14" s="158"/>
      <c r="H14" s="161" t="s">
        <v>104</v>
      </c>
      <c r="I14" s="160">
        <f>COUNTIF('Contribuições por dispositivos'!$E$5:$E$127,Dados_TD!$H14)</f>
        <v>1</v>
      </c>
      <c r="J14" s="158"/>
      <c r="K14" s="158"/>
      <c r="L14" s="158"/>
      <c r="M14" s="158"/>
      <c r="N14" s="158"/>
    </row>
    <row r="15" spans="1:14" ht="14.25" customHeight="1">
      <c r="A15" s="159" t="s">
        <v>581</v>
      </c>
      <c r="B15" s="160" t="s">
        <v>591</v>
      </c>
      <c r="C15" s="160" t="s">
        <v>650</v>
      </c>
      <c r="D15" s="160" t="s">
        <v>652</v>
      </c>
      <c r="E15" s="160" t="s">
        <v>570</v>
      </c>
      <c r="F15" s="160">
        <v>14522178000107</v>
      </c>
      <c r="G15" s="158"/>
      <c r="H15" s="161" t="s">
        <v>108</v>
      </c>
      <c r="I15" s="160">
        <f>COUNTIF('Contribuições por dispositivos'!$E$5:$E$127,Dados_TD!$H15)</f>
        <v>2</v>
      </c>
      <c r="J15" s="158"/>
      <c r="K15" s="158"/>
      <c r="L15" s="158"/>
      <c r="M15" s="158"/>
      <c r="N15" s="158"/>
    </row>
    <row r="16" spans="1:14" ht="14.25" customHeight="1">
      <c r="A16" s="159" t="s">
        <v>581</v>
      </c>
      <c r="B16" s="160" t="s">
        <v>591</v>
      </c>
      <c r="C16" s="160" t="s">
        <v>574</v>
      </c>
      <c r="D16" s="160" t="s">
        <v>597</v>
      </c>
      <c r="E16" s="160" t="s">
        <v>570</v>
      </c>
      <c r="F16" s="160" t="s">
        <v>656</v>
      </c>
      <c r="G16" s="158"/>
      <c r="H16" s="161" t="s">
        <v>116</v>
      </c>
      <c r="I16" s="160">
        <f>COUNTIF('Contribuições por dispositivos'!$E$5:$E$127,Dados_TD!$H16)</f>
        <v>1</v>
      </c>
      <c r="J16" s="158"/>
      <c r="K16" s="158"/>
      <c r="L16" s="158"/>
      <c r="M16" s="158"/>
      <c r="N16" s="158"/>
    </row>
    <row r="17" spans="1:14" ht="14.25" customHeight="1">
      <c r="A17" s="159" t="s">
        <v>581</v>
      </c>
      <c r="B17" s="160" t="s">
        <v>591</v>
      </c>
      <c r="C17" s="160" t="s">
        <v>721</v>
      </c>
      <c r="D17" s="160" t="s">
        <v>597</v>
      </c>
      <c r="E17" s="160" t="s">
        <v>570</v>
      </c>
      <c r="F17" s="160" t="s">
        <v>660</v>
      </c>
      <c r="G17" s="158"/>
      <c r="H17" s="161" t="s">
        <v>746</v>
      </c>
      <c r="I17" s="160">
        <f>COUNTIF('Contribuições por dispositivos'!$E$5:$E$127,Dados_TD!$H17)</f>
        <v>0</v>
      </c>
      <c r="J17" s="158"/>
      <c r="K17" s="158"/>
      <c r="L17" s="158"/>
      <c r="M17" s="158"/>
      <c r="N17" s="158"/>
    </row>
    <row r="18" spans="1:14" ht="14.25" customHeight="1">
      <c r="A18" s="159" t="s">
        <v>581</v>
      </c>
      <c r="B18" s="160" t="s">
        <v>591</v>
      </c>
      <c r="C18" s="160" t="s">
        <v>574</v>
      </c>
      <c r="D18" s="160" t="s">
        <v>597</v>
      </c>
      <c r="E18" s="160" t="s">
        <v>570</v>
      </c>
      <c r="F18" s="160" t="s">
        <v>665</v>
      </c>
      <c r="G18" s="158"/>
      <c r="H18" s="161" t="s">
        <v>120</v>
      </c>
      <c r="I18" s="160">
        <f>COUNTIF('Contribuições por dispositivos'!$E$5:$E$127,Dados_TD!$H18)</f>
        <v>1</v>
      </c>
      <c r="J18" s="158"/>
      <c r="K18" s="158"/>
      <c r="L18" s="158"/>
      <c r="M18" s="158"/>
      <c r="N18" s="158"/>
    </row>
    <row r="19" spans="1:14" ht="14.25" customHeight="1">
      <c r="A19" s="159" t="s">
        <v>581</v>
      </c>
      <c r="B19" s="160" t="s">
        <v>591</v>
      </c>
      <c r="C19" s="160" t="s">
        <v>721</v>
      </c>
      <c r="D19" s="160" t="s">
        <v>597</v>
      </c>
      <c r="E19" s="160" t="s">
        <v>570</v>
      </c>
      <c r="F19" s="160" t="s">
        <v>668</v>
      </c>
      <c r="G19" s="158"/>
      <c r="H19" s="161" t="s">
        <v>124</v>
      </c>
      <c r="I19" s="160">
        <f>COUNTIF('Contribuições por dispositivos'!$E$5:$E$127,Dados_TD!$H19)</f>
        <v>1</v>
      </c>
      <c r="J19" s="158"/>
      <c r="K19" s="158"/>
      <c r="L19" s="158"/>
      <c r="M19" s="158"/>
      <c r="N19" s="158"/>
    </row>
    <row r="20" spans="1:14" ht="14.25" customHeight="1">
      <c r="A20" s="159" t="s">
        <v>581</v>
      </c>
      <c r="B20" s="160" t="s">
        <v>591</v>
      </c>
      <c r="C20" s="160" t="s">
        <v>574</v>
      </c>
      <c r="D20" s="160" t="s">
        <v>597</v>
      </c>
      <c r="E20" s="160" t="s">
        <v>570</v>
      </c>
      <c r="F20" s="160" t="s">
        <v>673</v>
      </c>
      <c r="G20" s="158"/>
      <c r="H20" s="161" t="s">
        <v>127</v>
      </c>
      <c r="I20" s="160">
        <f>COUNTIF('Contribuições por dispositivos'!$E$5:$E$127,Dados_TD!$H20)</f>
        <v>1</v>
      </c>
      <c r="J20" s="158"/>
      <c r="K20" s="158"/>
      <c r="L20" s="158"/>
      <c r="M20" s="160"/>
      <c r="N20" s="160"/>
    </row>
    <row r="21" spans="1:14" ht="14.25" customHeight="1">
      <c r="A21" s="159" t="s">
        <v>581</v>
      </c>
      <c r="B21" s="160" t="s">
        <v>591</v>
      </c>
      <c r="C21" s="160" t="s">
        <v>721</v>
      </c>
      <c r="D21" s="160" t="s">
        <v>576</v>
      </c>
      <c r="E21" s="160" t="s">
        <v>570</v>
      </c>
      <c r="F21" s="160" t="s">
        <v>678</v>
      </c>
      <c r="G21" s="158"/>
      <c r="H21" s="161" t="s">
        <v>131</v>
      </c>
      <c r="I21" s="160">
        <f>COUNTIF('Contribuições por dispositivos'!$E$5:$E$127,Dados_TD!$H21)</f>
        <v>2</v>
      </c>
      <c r="J21" s="158"/>
      <c r="K21" s="158"/>
      <c r="L21" s="158"/>
      <c r="M21" s="160"/>
      <c r="N21" s="160"/>
    </row>
    <row r="22" spans="1:14" ht="14.25" customHeight="1">
      <c r="A22" s="159" t="s">
        <v>29</v>
      </c>
      <c r="B22" s="160" t="s">
        <v>681</v>
      </c>
      <c r="C22" s="160" t="s">
        <v>721</v>
      </c>
      <c r="D22" s="160" t="s">
        <v>576</v>
      </c>
      <c r="E22" s="160" t="s">
        <v>570</v>
      </c>
      <c r="F22" s="160"/>
      <c r="G22" s="158"/>
      <c r="H22" s="161" t="s">
        <v>747</v>
      </c>
      <c r="I22" s="160">
        <f>COUNTIF('Contribuições por dispositivos'!$E$5:$E$127,Dados_TD!$H22)</f>
        <v>0</v>
      </c>
      <c r="J22" s="158"/>
      <c r="K22" s="158"/>
      <c r="L22" s="158"/>
      <c r="M22" s="160"/>
      <c r="N22" s="160"/>
    </row>
    <row r="23" spans="1:14" ht="14.25" customHeight="1">
      <c r="A23" s="159" t="s">
        <v>581</v>
      </c>
      <c r="B23" s="160" t="s">
        <v>584</v>
      </c>
      <c r="C23" s="160" t="s">
        <v>574</v>
      </c>
      <c r="D23" s="160" t="s">
        <v>576</v>
      </c>
      <c r="E23" s="160" t="s">
        <v>570</v>
      </c>
      <c r="F23" s="160" t="s">
        <v>686</v>
      </c>
      <c r="G23" s="158"/>
      <c r="H23" s="161" t="s">
        <v>138</v>
      </c>
      <c r="I23" s="160">
        <f>COUNTIF('Contribuições por dispositivos'!$E$5:$E$127,Dados_TD!$H23)</f>
        <v>4</v>
      </c>
      <c r="J23" s="158"/>
      <c r="K23" s="158"/>
      <c r="L23" s="158"/>
      <c r="M23" s="160"/>
      <c r="N23" s="160"/>
    </row>
    <row r="24" spans="1:14" ht="14.25" customHeight="1">
      <c r="A24" s="159" t="s">
        <v>581</v>
      </c>
      <c r="B24" s="160" t="s">
        <v>591</v>
      </c>
      <c r="C24" s="160" t="s">
        <v>721</v>
      </c>
      <c r="D24" s="160" t="s">
        <v>576</v>
      </c>
      <c r="E24" s="160" t="s">
        <v>570</v>
      </c>
      <c r="F24" s="160" t="s">
        <v>691</v>
      </c>
      <c r="G24" s="158"/>
      <c r="H24" s="161" t="s">
        <v>151</v>
      </c>
      <c r="I24" s="160">
        <f>COUNTIF('Contribuições por dispositivos'!$E$5:$E$127,Dados_TD!$H24)</f>
        <v>1</v>
      </c>
      <c r="J24" s="158"/>
      <c r="K24" s="158"/>
      <c r="L24" s="158"/>
      <c r="M24" s="160"/>
      <c r="N24" s="160"/>
    </row>
    <row r="25" spans="1:14" ht="14.25" customHeight="1">
      <c r="A25" s="159"/>
      <c r="B25" s="160"/>
      <c r="C25" s="160"/>
      <c r="D25" s="160"/>
      <c r="E25" s="160"/>
      <c r="F25" s="160"/>
      <c r="G25" s="158"/>
      <c r="H25" s="161" t="s">
        <v>748</v>
      </c>
      <c r="I25" s="160">
        <f>COUNTIF('Contribuições por dispositivos'!$E$5:$E$127,Dados_TD!$H25)</f>
        <v>0</v>
      </c>
      <c r="J25" s="158"/>
      <c r="K25" s="158"/>
      <c r="L25" s="158"/>
      <c r="M25" s="160"/>
      <c r="N25" s="160"/>
    </row>
    <row r="26" spans="1:14" ht="14.25" customHeight="1">
      <c r="A26" s="159"/>
      <c r="B26" s="160"/>
      <c r="C26" s="160"/>
      <c r="D26" s="160"/>
      <c r="E26" s="160"/>
      <c r="F26" s="160"/>
      <c r="G26" s="158"/>
      <c r="H26" s="161" t="s">
        <v>155</v>
      </c>
      <c r="I26" s="160">
        <f>COUNTIF('Contribuições por dispositivos'!$E$5:$E$127,Dados_TD!$H26)</f>
        <v>1</v>
      </c>
      <c r="J26" s="158"/>
      <c r="K26" s="158"/>
      <c r="L26" s="158"/>
      <c r="M26" s="160"/>
      <c r="N26" s="160"/>
    </row>
    <row r="27" spans="1:14" ht="14.25" customHeight="1">
      <c r="A27" s="159"/>
      <c r="B27" s="160"/>
      <c r="C27" s="160"/>
      <c r="D27" s="160"/>
      <c r="E27" s="160"/>
      <c r="F27" s="160"/>
      <c r="G27" s="158"/>
      <c r="H27" s="161" t="s">
        <v>159</v>
      </c>
      <c r="I27" s="160">
        <f>COUNTIF('Contribuições por dispositivos'!$E$5:$E$127,Dados_TD!$H27)</f>
        <v>1</v>
      </c>
      <c r="J27" s="158"/>
      <c r="K27" s="158"/>
      <c r="L27" s="158"/>
      <c r="M27" s="160"/>
      <c r="N27" s="160"/>
    </row>
    <row r="28" spans="1:14" ht="14.25" customHeight="1">
      <c r="A28" s="159"/>
      <c r="B28" s="160"/>
      <c r="C28" s="160"/>
      <c r="D28" s="160"/>
      <c r="E28" s="160"/>
      <c r="F28" s="160"/>
      <c r="G28" s="158"/>
      <c r="H28" s="161" t="s">
        <v>163</v>
      </c>
      <c r="I28" s="160">
        <f>COUNTIF('Contribuições por dispositivos'!$E$5:$E$127,Dados_TD!$H28)</f>
        <v>2</v>
      </c>
      <c r="J28" s="158"/>
      <c r="K28" s="158"/>
      <c r="L28" s="158"/>
      <c r="M28" s="160"/>
      <c r="N28" s="160"/>
    </row>
    <row r="29" spans="1:14" ht="14.25" customHeight="1">
      <c r="A29" s="159"/>
      <c r="B29" s="158"/>
      <c r="C29" s="160"/>
      <c r="D29" s="160"/>
      <c r="E29" s="160"/>
      <c r="F29" s="160"/>
      <c r="G29" s="158"/>
      <c r="H29" s="161" t="s">
        <v>749</v>
      </c>
      <c r="I29" s="160">
        <f>COUNTIF('Contribuições por dispositivos'!$E$5:$E$127,Dados_TD!$H29)</f>
        <v>0</v>
      </c>
      <c r="J29" s="158"/>
      <c r="K29" s="158"/>
      <c r="L29" s="158"/>
      <c r="M29" s="160"/>
      <c r="N29" s="160"/>
    </row>
    <row r="30" spans="1:14" ht="14.25" customHeight="1">
      <c r="A30" s="159"/>
      <c r="B30" s="158"/>
      <c r="C30" s="160"/>
      <c r="D30" s="160"/>
      <c r="E30" s="160"/>
      <c r="F30" s="160"/>
      <c r="G30" s="158"/>
      <c r="H30" s="161" t="s">
        <v>169</v>
      </c>
      <c r="I30" s="160">
        <f>COUNTIF('Contribuições por dispositivos'!$E$5:$E$127,Dados_TD!$H30)</f>
        <v>2</v>
      </c>
      <c r="J30" s="158"/>
      <c r="K30" s="158"/>
      <c r="L30" s="158"/>
      <c r="M30" s="160"/>
      <c r="N30" s="160"/>
    </row>
    <row r="31" spans="1:14" ht="14.25" customHeight="1">
      <c r="A31" s="159"/>
      <c r="B31" s="160"/>
      <c r="C31" s="160"/>
      <c r="D31" s="160"/>
      <c r="E31" s="160"/>
      <c r="F31" s="160"/>
      <c r="G31" s="158"/>
      <c r="H31" s="161" t="s">
        <v>750</v>
      </c>
      <c r="I31" s="160">
        <f>COUNTIF('Contribuições por dispositivos'!$E$5:$E$127,Dados_TD!$H31)</f>
        <v>0</v>
      </c>
      <c r="J31" s="158"/>
      <c r="K31" s="158"/>
      <c r="L31" s="158"/>
      <c r="M31" s="160"/>
      <c r="N31" s="160"/>
    </row>
    <row r="32" spans="1:14" ht="14.25" customHeight="1">
      <c r="A32" s="159"/>
      <c r="B32" s="160"/>
      <c r="C32" s="160"/>
      <c r="D32" s="160"/>
      <c r="E32" s="160"/>
      <c r="F32" s="160"/>
      <c r="G32" s="158"/>
      <c r="H32" s="161" t="s">
        <v>176</v>
      </c>
      <c r="I32" s="160">
        <f>COUNTIF('Contribuições por dispositivos'!$E$5:$E$127,Dados_TD!$H32)</f>
        <v>6</v>
      </c>
      <c r="J32" s="158"/>
      <c r="K32" s="158"/>
      <c r="L32" s="158"/>
      <c r="M32" s="160"/>
      <c r="N32" s="160"/>
    </row>
    <row r="33" spans="1:14" ht="14.25" customHeight="1">
      <c r="A33" s="159"/>
      <c r="B33" s="160"/>
      <c r="C33" s="160"/>
      <c r="D33" s="160"/>
      <c r="E33" s="160"/>
      <c r="F33" s="160"/>
      <c r="G33" s="158"/>
      <c r="H33" s="161" t="s">
        <v>194</v>
      </c>
      <c r="I33" s="160">
        <f>COUNTIF('Contribuições por dispositivos'!$E$5:$E$127,Dados_TD!$H33)</f>
        <v>1</v>
      </c>
      <c r="J33" s="158"/>
      <c r="K33" s="158"/>
      <c r="L33" s="158"/>
      <c r="M33" s="160"/>
      <c r="N33" s="160"/>
    </row>
    <row r="34" spans="1:14" ht="14.25" customHeight="1">
      <c r="A34" s="159"/>
      <c r="B34" s="160"/>
      <c r="C34" s="160"/>
      <c r="D34" s="160"/>
      <c r="E34" s="160"/>
      <c r="F34" s="160"/>
      <c r="G34" s="158"/>
      <c r="H34" s="161" t="s">
        <v>198</v>
      </c>
      <c r="I34" s="160">
        <f>COUNTIF('Contribuições por dispositivos'!$E$5:$E$127,Dados_TD!$H34)</f>
        <v>2</v>
      </c>
      <c r="J34" s="158"/>
      <c r="K34" s="158"/>
      <c r="L34" s="158"/>
      <c r="M34" s="160"/>
      <c r="N34" s="160"/>
    </row>
    <row r="35" spans="1:14" ht="14.25" customHeight="1">
      <c r="A35" s="159"/>
      <c r="B35" s="158"/>
      <c r="C35" s="160"/>
      <c r="D35" s="160"/>
      <c r="E35" s="160"/>
      <c r="F35" s="160"/>
      <c r="G35" s="158"/>
      <c r="H35" s="161" t="s">
        <v>205</v>
      </c>
      <c r="I35" s="160">
        <f>COUNTIF('Contribuições por dispositivos'!$E$5:$E$127,Dados_TD!$H35)</f>
        <v>2</v>
      </c>
      <c r="J35" s="158"/>
      <c r="K35" s="158"/>
      <c r="L35" s="158"/>
      <c r="M35" s="160"/>
      <c r="N35" s="160"/>
    </row>
    <row r="36" spans="1:14" ht="14.25" customHeight="1">
      <c r="A36" s="159"/>
      <c r="B36" s="158"/>
      <c r="C36" s="160"/>
      <c r="D36" s="160"/>
      <c r="E36" s="160"/>
      <c r="F36" s="160"/>
      <c r="G36" s="158"/>
      <c r="H36" s="161" t="s">
        <v>211</v>
      </c>
      <c r="I36" s="160">
        <f>COUNTIF('Contribuições por dispositivos'!$E$5:$E$127,Dados_TD!$H36)</f>
        <v>1</v>
      </c>
      <c r="J36" s="158"/>
      <c r="K36" s="158"/>
      <c r="L36" s="158"/>
      <c r="M36" s="160"/>
      <c r="N36" s="160"/>
    </row>
    <row r="37" spans="1:14" ht="14.25" customHeight="1">
      <c r="A37" s="159"/>
      <c r="B37" s="160"/>
      <c r="C37" s="160"/>
      <c r="D37" s="160"/>
      <c r="E37" s="160"/>
      <c r="F37" s="160"/>
      <c r="G37" s="158"/>
      <c r="H37" s="161" t="s">
        <v>215</v>
      </c>
      <c r="I37" s="160">
        <f>COUNTIF('Contribuições por dispositivos'!$E$5:$E$127,Dados_TD!$H37)</f>
        <v>1</v>
      </c>
      <c r="J37" s="158"/>
      <c r="K37" s="158"/>
      <c r="L37" s="158"/>
      <c r="M37" s="158"/>
      <c r="N37" s="158"/>
    </row>
    <row r="38" spans="1:14" ht="14.25" customHeight="1">
      <c r="A38" s="159"/>
      <c r="B38" s="160"/>
      <c r="C38" s="160"/>
      <c r="D38" s="160"/>
      <c r="E38" s="160"/>
      <c r="F38" s="160"/>
      <c r="G38" s="158"/>
      <c r="H38" s="161" t="s">
        <v>218</v>
      </c>
      <c r="I38" s="160">
        <f>COUNTIF('Contribuições por dispositivos'!$E$5:$E$127,Dados_TD!$H38)</f>
        <v>1</v>
      </c>
      <c r="J38" s="158"/>
      <c r="K38" s="158"/>
      <c r="L38" s="158"/>
      <c r="M38" s="158"/>
      <c r="N38" s="158"/>
    </row>
    <row r="39" spans="1:14" ht="14.25" customHeight="1">
      <c r="A39" s="159"/>
      <c r="B39" s="160"/>
      <c r="C39" s="160"/>
      <c r="D39" s="160"/>
      <c r="E39" s="160"/>
      <c r="F39" s="160"/>
      <c r="G39" s="158"/>
      <c r="H39" s="161" t="s">
        <v>221</v>
      </c>
      <c r="I39" s="160">
        <f>COUNTIF('Contribuições por dispositivos'!$E$5:$E$127,Dados_TD!$H39)</f>
        <v>5</v>
      </c>
      <c r="J39" s="158"/>
      <c r="K39" s="158"/>
      <c r="L39" s="158"/>
      <c r="M39" s="158"/>
      <c r="N39" s="158"/>
    </row>
    <row r="40" spans="1:14" ht="14.25" customHeight="1">
      <c r="A40" s="159"/>
      <c r="B40" s="160"/>
      <c r="C40" s="160"/>
      <c r="D40" s="160"/>
      <c r="E40" s="160"/>
      <c r="F40" s="160"/>
      <c r="G40" s="158"/>
      <c r="H40" s="161" t="s">
        <v>232</v>
      </c>
      <c r="I40" s="160">
        <f>COUNTIF('Contribuições por dispositivos'!$E$5:$E$127,Dados_TD!$H40)</f>
        <v>2</v>
      </c>
      <c r="J40" s="158"/>
      <c r="K40" s="158"/>
      <c r="L40" s="158"/>
      <c r="M40" s="158"/>
      <c r="N40" s="158"/>
    </row>
    <row r="41" spans="1:14" ht="14.25" customHeight="1">
      <c r="A41" s="159"/>
      <c r="B41" s="158"/>
      <c r="C41" s="160"/>
      <c r="D41" s="160"/>
      <c r="E41" s="160"/>
      <c r="F41" s="160"/>
      <c r="G41" s="158"/>
      <c r="H41" s="161" t="s">
        <v>238</v>
      </c>
      <c r="I41" s="160">
        <f>COUNTIF('Contribuições por dispositivos'!$E$5:$E$127,Dados_TD!$H41)</f>
        <v>12</v>
      </c>
      <c r="J41" s="158"/>
      <c r="K41" s="158"/>
      <c r="L41" s="158"/>
      <c r="M41" s="158"/>
      <c r="N41" s="158"/>
    </row>
    <row r="42" spans="1:14" ht="14.25" customHeight="1">
      <c r="A42" s="159"/>
      <c r="B42" s="158"/>
      <c r="C42" s="160"/>
      <c r="D42" s="160"/>
      <c r="E42" s="160"/>
      <c r="F42" s="160"/>
      <c r="G42" s="158"/>
      <c r="H42" s="161" t="s">
        <v>258</v>
      </c>
      <c r="I42" s="160">
        <f>COUNTIF('Contribuições por dispositivos'!$E$5:$E$127,Dados_TD!$H42)</f>
        <v>1</v>
      </c>
      <c r="J42" s="158"/>
      <c r="K42" s="158"/>
      <c r="L42" s="158"/>
      <c r="M42" s="158"/>
      <c r="N42" s="158"/>
    </row>
    <row r="43" spans="1:14" ht="14.25" customHeight="1">
      <c r="A43" s="162"/>
      <c r="B43" s="160"/>
      <c r="C43" s="160"/>
      <c r="D43" s="160"/>
      <c r="E43" s="160"/>
      <c r="F43" s="160"/>
      <c r="G43" s="158"/>
      <c r="H43" s="161" t="s">
        <v>262</v>
      </c>
      <c r="I43" s="160">
        <f>COUNTIF('Contribuições por dispositivos'!$E$5:$E$127,Dados_TD!$H43)</f>
        <v>1</v>
      </c>
      <c r="J43" s="158"/>
      <c r="K43" s="158"/>
      <c r="L43" s="158"/>
      <c r="M43" s="158"/>
      <c r="N43" s="158"/>
    </row>
    <row r="44" spans="1:14" ht="14.25" customHeight="1">
      <c r="A44" s="162"/>
      <c r="B44" s="160"/>
      <c r="C44" s="160"/>
      <c r="D44" s="160"/>
      <c r="E44" s="160"/>
      <c r="F44" s="160"/>
      <c r="G44" s="158"/>
      <c r="H44" s="161" t="s">
        <v>266</v>
      </c>
      <c r="I44" s="160">
        <f>COUNTIF('Contribuições por dispositivos'!$E$5:$E$127,Dados_TD!$H44)</f>
        <v>2</v>
      </c>
      <c r="J44" s="158"/>
      <c r="K44" s="158"/>
      <c r="L44" s="158"/>
      <c r="M44" s="158"/>
      <c r="N44" s="158"/>
    </row>
    <row r="45" spans="1:14" ht="14.25" customHeight="1">
      <c r="A45" s="162"/>
      <c r="B45" s="160"/>
      <c r="C45" s="160"/>
      <c r="D45" s="160"/>
      <c r="E45" s="160"/>
      <c r="F45" s="160"/>
      <c r="G45" s="158"/>
      <c r="H45" s="161" t="s">
        <v>272</v>
      </c>
      <c r="I45" s="160">
        <f>COUNTIF('Contribuições por dispositivos'!$E$5:$E$127,Dados_TD!$H45)</f>
        <v>1</v>
      </c>
      <c r="J45" s="158"/>
      <c r="K45" s="158"/>
      <c r="L45" s="158"/>
      <c r="M45" s="158"/>
      <c r="N45" s="158"/>
    </row>
    <row r="46" spans="1:14" ht="14.25" customHeight="1">
      <c r="A46" s="162"/>
      <c r="B46" s="160"/>
      <c r="C46" s="160"/>
      <c r="D46" s="160"/>
      <c r="E46" s="160"/>
      <c r="F46" s="160"/>
      <c r="G46" s="158"/>
      <c r="H46" s="161" t="s">
        <v>751</v>
      </c>
      <c r="I46" s="160">
        <f>COUNTIF('Contribuições por dispositivos'!$E$5:$E$127,Dados_TD!$H46)</f>
        <v>0</v>
      </c>
      <c r="J46" s="158"/>
      <c r="K46" s="158"/>
      <c r="L46" s="158"/>
      <c r="M46" s="158"/>
      <c r="N46" s="158"/>
    </row>
    <row r="47" spans="1:14" ht="14.25" customHeight="1">
      <c r="A47" s="162"/>
      <c r="B47" s="160"/>
      <c r="C47" s="160"/>
      <c r="D47" s="160"/>
      <c r="E47" s="160"/>
      <c r="F47" s="160"/>
      <c r="G47" s="158"/>
      <c r="H47" s="161" t="s">
        <v>276</v>
      </c>
      <c r="I47" s="160">
        <f>COUNTIF('Contribuições por dispositivos'!$E$5:$E$127,Dados_TD!$H47)</f>
        <v>1</v>
      </c>
      <c r="J47" s="158"/>
      <c r="K47" s="158"/>
      <c r="L47" s="158"/>
      <c r="M47" s="158"/>
      <c r="N47" s="158"/>
    </row>
    <row r="48" spans="1:14" ht="14.25" customHeight="1">
      <c r="A48" s="162"/>
      <c r="B48" s="160"/>
      <c r="C48" s="160"/>
      <c r="D48" s="160"/>
      <c r="E48" s="160"/>
      <c r="F48" s="160"/>
      <c r="G48" s="158"/>
      <c r="H48" s="161" t="s">
        <v>280</v>
      </c>
      <c r="I48" s="160">
        <f>COUNTIF('Contribuições por dispositivos'!$E$5:$E$127,Dados_TD!$H48)</f>
        <v>1</v>
      </c>
      <c r="J48" s="158"/>
      <c r="K48" s="158"/>
      <c r="L48" s="158"/>
      <c r="M48" s="158"/>
      <c r="N48" s="158"/>
    </row>
    <row r="49" spans="1:14" ht="14.25" customHeight="1">
      <c r="A49" s="162"/>
      <c r="B49" s="160"/>
      <c r="C49" s="160"/>
      <c r="D49" s="160"/>
      <c r="E49" s="160"/>
      <c r="F49" s="160"/>
      <c r="G49" s="158"/>
      <c r="H49" s="161" t="s">
        <v>284</v>
      </c>
      <c r="I49" s="160">
        <f>COUNTIF('Contribuições por dispositivos'!$E$5:$E$127,Dados_TD!$H49)</f>
        <v>3</v>
      </c>
      <c r="J49" s="158"/>
      <c r="K49" s="158"/>
      <c r="L49" s="158"/>
      <c r="M49" s="158"/>
      <c r="N49" s="158"/>
    </row>
    <row r="50" spans="1:14" ht="14.25" customHeight="1">
      <c r="A50" s="162"/>
      <c r="B50" s="160"/>
      <c r="C50" s="160"/>
      <c r="D50" s="160"/>
      <c r="E50" s="160"/>
      <c r="F50" s="160"/>
      <c r="G50" s="158"/>
      <c r="H50" s="161" t="s">
        <v>293</v>
      </c>
      <c r="I50" s="160">
        <f>COUNTIF('Contribuições por dispositivos'!$E$5:$E$127,Dados_TD!$H50)</f>
        <v>3</v>
      </c>
      <c r="J50" s="158"/>
      <c r="K50" s="158"/>
      <c r="L50" s="158"/>
      <c r="M50" s="158"/>
      <c r="N50" s="158"/>
    </row>
    <row r="51" spans="1:14" ht="14.25" customHeight="1">
      <c r="A51" s="162"/>
      <c r="B51" s="160"/>
      <c r="C51" s="160"/>
      <c r="D51" s="160"/>
      <c r="E51" s="160"/>
      <c r="F51" s="160"/>
      <c r="G51" s="158"/>
      <c r="H51" s="161" t="s">
        <v>752</v>
      </c>
      <c r="I51" s="160">
        <f>COUNTIF('Contribuições por dispositivos'!$E$5:$E$127,Dados_TD!$H51)</f>
        <v>0</v>
      </c>
      <c r="J51" s="158"/>
      <c r="K51" s="158"/>
      <c r="L51" s="158"/>
      <c r="M51" s="158"/>
      <c r="N51" s="158"/>
    </row>
    <row r="52" spans="1:14" ht="14.25" customHeight="1">
      <c r="A52" s="162"/>
      <c r="B52" s="160"/>
      <c r="C52" s="160"/>
      <c r="D52" s="160"/>
      <c r="E52" s="160"/>
      <c r="F52" s="160"/>
      <c r="G52" s="158"/>
      <c r="H52" s="161" t="s">
        <v>303</v>
      </c>
      <c r="I52" s="160">
        <f>COUNTIF('Contribuições por dispositivos'!$E$5:$E$127,Dados_TD!$H52)</f>
        <v>1</v>
      </c>
      <c r="J52" s="158"/>
      <c r="K52" s="158"/>
      <c r="L52" s="158"/>
      <c r="M52" s="158"/>
      <c r="N52" s="158"/>
    </row>
    <row r="53" spans="1:14" ht="14.25" customHeight="1">
      <c r="A53" s="162"/>
      <c r="B53" s="160"/>
      <c r="C53" s="160"/>
      <c r="D53" s="160"/>
      <c r="E53" s="160"/>
      <c r="F53" s="160"/>
      <c r="G53" s="158"/>
      <c r="H53" s="161" t="s">
        <v>307</v>
      </c>
      <c r="I53" s="160">
        <f>COUNTIF('Contribuições por dispositivos'!$E$5:$E$127,Dados_TD!$H53)</f>
        <v>1</v>
      </c>
      <c r="J53" s="158"/>
      <c r="K53" s="158"/>
      <c r="L53" s="158"/>
      <c r="M53" s="158"/>
      <c r="N53" s="158"/>
    </row>
    <row r="54" spans="1:14" ht="14.25" customHeight="1">
      <c r="A54" s="162"/>
      <c r="B54" s="160"/>
      <c r="C54" s="160"/>
      <c r="D54" s="160"/>
      <c r="E54" s="160"/>
      <c r="F54" s="160"/>
      <c r="G54" s="158"/>
      <c r="H54" s="161" t="s">
        <v>311</v>
      </c>
      <c r="I54" s="160">
        <f>COUNTIF('Contribuições por dispositivos'!$E$5:$E$127,Dados_TD!$H54)</f>
        <v>1</v>
      </c>
      <c r="J54" s="158"/>
      <c r="K54" s="158"/>
      <c r="L54" s="158"/>
      <c r="M54" s="158"/>
      <c r="N54" s="158"/>
    </row>
    <row r="55" spans="1:14" ht="14.25" customHeight="1">
      <c r="A55" s="162"/>
      <c r="B55" s="160"/>
      <c r="C55" s="160"/>
      <c r="D55" s="160"/>
      <c r="E55" s="160"/>
      <c r="F55" s="160"/>
      <c r="G55" s="158"/>
      <c r="H55" s="161" t="s">
        <v>315</v>
      </c>
      <c r="I55" s="160">
        <f>COUNTIF('Contribuições por dispositivos'!$E$5:$E$127,Dados_TD!$H55)</f>
        <v>4</v>
      </c>
      <c r="J55" s="158"/>
      <c r="K55" s="158"/>
      <c r="L55" s="158"/>
      <c r="M55" s="158"/>
      <c r="N55" s="158"/>
    </row>
    <row r="56" spans="1:14" ht="14.25" customHeight="1">
      <c r="A56" s="162"/>
      <c r="B56" s="160"/>
      <c r="C56" s="160"/>
      <c r="D56" s="160"/>
      <c r="E56" s="160"/>
      <c r="F56" s="160"/>
      <c r="G56" s="158"/>
      <c r="H56" s="161" t="s">
        <v>327</v>
      </c>
      <c r="I56" s="160">
        <f>COUNTIF('Contribuições por dispositivos'!$E$5:$E$127,Dados_TD!$H56)</f>
        <v>1</v>
      </c>
      <c r="J56" s="158"/>
      <c r="K56" s="158"/>
      <c r="L56" s="158"/>
      <c r="M56" s="158"/>
      <c r="N56" s="158"/>
    </row>
    <row r="57" spans="1:14" ht="14.25" customHeight="1">
      <c r="A57" s="162"/>
      <c r="B57" s="160"/>
      <c r="C57" s="160"/>
      <c r="D57" s="160"/>
      <c r="E57" s="160"/>
      <c r="F57" s="160"/>
      <c r="G57" s="158"/>
      <c r="H57" s="161" t="s">
        <v>331</v>
      </c>
      <c r="I57" s="160">
        <f>COUNTIF('Contribuições por dispositivos'!$E$5:$E$127,Dados_TD!$H57)</f>
        <v>2</v>
      </c>
      <c r="J57" s="158"/>
      <c r="K57" s="158"/>
      <c r="L57" s="158"/>
      <c r="M57" s="158"/>
      <c r="N57" s="158"/>
    </row>
    <row r="58" spans="1:14" ht="14.25" customHeight="1">
      <c r="A58" s="162"/>
      <c r="B58" s="160"/>
      <c r="C58" s="160"/>
      <c r="D58" s="160"/>
      <c r="E58" s="160"/>
      <c r="F58" s="160"/>
      <c r="G58" s="158"/>
      <c r="H58" s="161" t="s">
        <v>336</v>
      </c>
      <c r="I58" s="160">
        <f>COUNTIF('Contribuições por dispositivos'!$E$5:$E$127,Dados_TD!$H58)</f>
        <v>1</v>
      </c>
      <c r="J58" s="158"/>
      <c r="K58" s="158"/>
      <c r="L58" s="158"/>
      <c r="M58" s="158"/>
      <c r="N58" s="158"/>
    </row>
    <row r="59" spans="1:14" ht="14.25" customHeight="1">
      <c r="A59" s="162"/>
      <c r="B59" s="160"/>
      <c r="C59" s="160"/>
      <c r="D59" s="160"/>
      <c r="E59" s="160"/>
      <c r="F59" s="160"/>
      <c r="G59" s="158"/>
      <c r="H59" s="161" t="s">
        <v>340</v>
      </c>
      <c r="I59" s="160">
        <f>COUNTIF('Contribuições por dispositivos'!$E$5:$E$127,Dados_TD!$H59)</f>
        <v>1</v>
      </c>
      <c r="J59" s="158"/>
      <c r="K59" s="158"/>
      <c r="L59" s="158"/>
      <c r="M59" s="158"/>
      <c r="N59" s="158"/>
    </row>
    <row r="60" spans="1:14" ht="14.25" customHeight="1">
      <c r="A60" s="162"/>
      <c r="B60" s="160"/>
      <c r="C60" s="160"/>
      <c r="D60" s="160"/>
      <c r="E60" s="160"/>
      <c r="F60" s="160"/>
      <c r="G60" s="158"/>
      <c r="H60" s="161" t="s">
        <v>344</v>
      </c>
      <c r="I60" s="160">
        <f>COUNTIF('Contribuições por dispositivos'!$E$5:$E$127,Dados_TD!$H60)</f>
        <v>1</v>
      </c>
      <c r="J60" s="158"/>
      <c r="K60" s="158"/>
      <c r="L60" s="158"/>
      <c r="M60" s="158"/>
      <c r="N60" s="158"/>
    </row>
    <row r="61" spans="1:14" ht="14.25" customHeight="1">
      <c r="A61" s="162"/>
      <c r="B61" s="160"/>
      <c r="C61" s="160"/>
      <c r="D61" s="160"/>
      <c r="E61" s="160"/>
      <c r="F61" s="160"/>
      <c r="G61" s="158"/>
      <c r="H61" s="161" t="s">
        <v>348</v>
      </c>
      <c r="I61" s="160">
        <f>COUNTIF('Contribuições por dispositivos'!$E$5:$E$127,Dados_TD!$H61)</f>
        <v>1</v>
      </c>
      <c r="J61" s="158"/>
      <c r="K61" s="158"/>
      <c r="L61" s="158"/>
      <c r="M61" s="158"/>
      <c r="N61" s="158"/>
    </row>
    <row r="62" spans="1:14" ht="14.25" customHeight="1">
      <c r="A62" s="162"/>
      <c r="B62" s="160"/>
      <c r="C62" s="160"/>
      <c r="D62" s="160"/>
      <c r="E62" s="160"/>
      <c r="F62" s="160"/>
      <c r="G62" s="158"/>
      <c r="H62" s="161" t="s">
        <v>753</v>
      </c>
      <c r="I62" s="160">
        <f>COUNTIF('Contribuições por dispositivos'!$E$5:$E$127,Dados_TD!$H62)</f>
        <v>0</v>
      </c>
      <c r="J62" s="158"/>
      <c r="K62" s="158"/>
      <c r="L62" s="158"/>
      <c r="M62" s="158"/>
      <c r="N62" s="158"/>
    </row>
    <row r="63" spans="1:14" ht="14.25" customHeight="1">
      <c r="A63" s="162"/>
      <c r="B63" s="160"/>
      <c r="C63" s="160"/>
      <c r="D63" s="160"/>
      <c r="E63" s="160"/>
      <c r="F63" s="160"/>
      <c r="G63" s="158"/>
      <c r="H63" s="161" t="s">
        <v>352</v>
      </c>
      <c r="I63" s="160">
        <f>COUNTIF('Contribuições por dispositivos'!$E$5:$E$127,Dados_TD!$H63)</f>
        <v>1</v>
      </c>
      <c r="J63" s="158"/>
      <c r="K63" s="158"/>
      <c r="L63" s="158"/>
      <c r="M63" s="158"/>
      <c r="N63" s="158"/>
    </row>
    <row r="64" spans="1:14" ht="14.25" customHeight="1">
      <c r="A64" s="162"/>
      <c r="B64" s="160"/>
      <c r="C64" s="160"/>
      <c r="D64" s="160"/>
      <c r="E64" s="160"/>
      <c r="F64" s="160"/>
      <c r="G64" s="158"/>
      <c r="H64" s="161" t="s">
        <v>356</v>
      </c>
      <c r="I64" s="160">
        <f>COUNTIF('Contribuições por dispositivos'!$E$5:$E$127,Dados_TD!$H64)</f>
        <v>1</v>
      </c>
      <c r="J64" s="158"/>
      <c r="K64" s="158"/>
      <c r="L64" s="158"/>
      <c r="M64" s="158"/>
      <c r="N64" s="158"/>
    </row>
    <row r="65" spans="1:14" ht="14.25" customHeight="1">
      <c r="A65" s="162"/>
      <c r="B65" s="160"/>
      <c r="C65" s="160"/>
      <c r="D65" s="160"/>
      <c r="E65" s="160"/>
      <c r="F65" s="160"/>
      <c r="G65" s="158"/>
      <c r="H65" s="161" t="s">
        <v>360</v>
      </c>
      <c r="I65" s="160">
        <f>COUNTIF('Contribuições por dispositivos'!$E$5:$E$127,Dados_TD!$H65)</f>
        <v>1</v>
      </c>
      <c r="J65" s="158"/>
      <c r="K65" s="158"/>
      <c r="L65" s="158"/>
      <c r="M65" s="158"/>
      <c r="N65" s="158"/>
    </row>
    <row r="66" spans="1:14" ht="14.25" customHeight="1">
      <c r="A66" s="162"/>
      <c r="B66" s="160"/>
      <c r="C66" s="160"/>
      <c r="D66" s="160"/>
      <c r="E66" s="160"/>
      <c r="F66" s="160"/>
      <c r="G66" s="158"/>
      <c r="H66" s="161" t="s">
        <v>364</v>
      </c>
      <c r="I66" s="160">
        <f>COUNTIF('Contribuições por dispositivos'!$E$5:$E$127,Dados_TD!$H66)</f>
        <v>2</v>
      </c>
      <c r="J66" s="158"/>
      <c r="K66" s="158"/>
      <c r="L66" s="158"/>
      <c r="M66" s="158"/>
      <c r="N66" s="158"/>
    </row>
    <row r="67" spans="1:14" ht="14.25" customHeight="1">
      <c r="A67" s="162"/>
      <c r="B67" s="160"/>
      <c r="C67" s="160"/>
      <c r="D67" s="160"/>
      <c r="E67" s="160"/>
      <c r="F67" s="160"/>
      <c r="G67" s="158"/>
      <c r="H67" s="161" t="s">
        <v>371</v>
      </c>
      <c r="I67" s="160">
        <f>COUNTIF('Contribuições por dispositivos'!$E$5:$E$127,Dados_TD!$H67)</f>
        <v>2</v>
      </c>
      <c r="J67" s="158"/>
      <c r="K67" s="158"/>
      <c r="L67" s="158"/>
      <c r="M67" s="158"/>
      <c r="N67" s="158"/>
    </row>
    <row r="68" spans="1:14" ht="14.25" customHeight="1">
      <c r="A68" s="162"/>
      <c r="B68" s="160"/>
      <c r="C68" s="160"/>
      <c r="D68" s="160"/>
      <c r="E68" s="160"/>
      <c r="F68" s="160"/>
      <c r="G68" s="158"/>
      <c r="H68" s="161" t="s">
        <v>754</v>
      </c>
      <c r="I68" s="160">
        <f>COUNTIF('Contribuições por dispositivos'!$E$5:$E$127,Dados_TD!$H68)</f>
        <v>0</v>
      </c>
      <c r="J68" s="158"/>
      <c r="K68" s="158"/>
      <c r="L68" s="158"/>
      <c r="M68" s="158"/>
      <c r="N68" s="158"/>
    </row>
    <row r="69" spans="1:14" ht="14.25" customHeight="1">
      <c r="A69" s="162"/>
      <c r="B69" s="160"/>
      <c r="C69" s="160"/>
      <c r="D69" s="160"/>
      <c r="E69" s="160"/>
      <c r="F69" s="160"/>
      <c r="G69" s="158"/>
      <c r="H69" s="161" t="s">
        <v>378</v>
      </c>
      <c r="I69" s="160">
        <f>COUNTIF('Contribuições por dispositivos'!$E$5:$E$127,Dados_TD!$H69)</f>
        <v>1</v>
      </c>
      <c r="J69" s="158"/>
      <c r="K69" s="158"/>
      <c r="L69" s="158"/>
      <c r="M69" s="158"/>
      <c r="N69" s="158"/>
    </row>
    <row r="70" spans="1:14" ht="14.25" customHeight="1">
      <c r="A70" s="162"/>
      <c r="B70" s="160"/>
      <c r="C70" s="160"/>
      <c r="D70" s="160"/>
      <c r="E70" s="160"/>
      <c r="F70" s="160"/>
      <c r="G70" s="158"/>
      <c r="H70" s="161" t="s">
        <v>755</v>
      </c>
      <c r="I70" s="160">
        <f>COUNTIF('Contribuições por dispositivos'!$E$5:$E$127,Dados_TD!$H70)</f>
        <v>0</v>
      </c>
      <c r="J70" s="158"/>
      <c r="K70" s="158"/>
      <c r="L70" s="158"/>
      <c r="M70" s="158"/>
      <c r="N70" s="158"/>
    </row>
    <row r="71" spans="1:14" ht="14.25" customHeight="1">
      <c r="A71" s="162"/>
      <c r="B71" s="160"/>
      <c r="C71" s="160"/>
      <c r="D71" s="160"/>
      <c r="E71" s="160"/>
      <c r="F71" s="160"/>
      <c r="G71" s="158"/>
      <c r="H71" s="161" t="s">
        <v>381</v>
      </c>
      <c r="I71" s="160">
        <f>COUNTIF('Contribuições por dispositivos'!$E$5:$E$127,Dados_TD!$H71)</f>
        <v>2</v>
      </c>
      <c r="J71" s="158"/>
      <c r="K71" s="158"/>
      <c r="L71" s="158"/>
      <c r="M71" s="158"/>
      <c r="N71" s="158"/>
    </row>
    <row r="72" spans="1:14" ht="14.25" customHeight="1">
      <c r="A72" s="162"/>
      <c r="B72" s="160"/>
      <c r="C72" s="160"/>
      <c r="D72" s="160"/>
      <c r="E72" s="160"/>
      <c r="F72" s="160"/>
      <c r="G72" s="158"/>
      <c r="H72" s="161" t="s">
        <v>756</v>
      </c>
      <c r="I72" s="160">
        <f>COUNTIF('Contribuições por dispositivos'!$E$5:$E$127,Dados_TD!$H72)</f>
        <v>0</v>
      </c>
      <c r="J72" s="158"/>
      <c r="K72" s="158"/>
      <c r="L72" s="158"/>
      <c r="M72" s="158"/>
      <c r="N72" s="158"/>
    </row>
    <row r="73" spans="1:14" ht="14.25" customHeight="1">
      <c r="A73" s="162"/>
      <c r="B73" s="160"/>
      <c r="C73" s="160"/>
      <c r="D73" s="160"/>
      <c r="E73" s="160"/>
      <c r="F73" s="160"/>
      <c r="G73" s="158"/>
      <c r="H73" s="161" t="s">
        <v>757</v>
      </c>
      <c r="I73" s="160">
        <f>COUNTIF('Contribuições por dispositivos'!$E$5:$E$127,Dados_TD!$H73)</f>
        <v>0</v>
      </c>
      <c r="J73" s="158"/>
      <c r="K73" s="158"/>
      <c r="L73" s="158"/>
      <c r="M73" s="158"/>
      <c r="N73" s="158"/>
    </row>
    <row r="74" spans="1:14" ht="14.25" customHeight="1">
      <c r="A74" s="162"/>
      <c r="B74" s="160"/>
      <c r="C74" s="160"/>
      <c r="D74" s="160"/>
      <c r="E74" s="160"/>
      <c r="F74" s="160"/>
      <c r="G74" s="158"/>
      <c r="H74" s="161" t="s">
        <v>758</v>
      </c>
      <c r="I74" s="160">
        <f>COUNTIF('Contribuições por dispositivos'!$E$5:$E$127,Dados_TD!$H74)</f>
        <v>0</v>
      </c>
      <c r="J74" s="158"/>
      <c r="K74" s="158"/>
      <c r="L74" s="158"/>
      <c r="M74" s="158"/>
      <c r="N74" s="158"/>
    </row>
    <row r="75" spans="1:14" ht="14.25" customHeight="1">
      <c r="A75" s="162"/>
      <c r="B75" s="160"/>
      <c r="C75" s="160"/>
      <c r="D75" s="160"/>
      <c r="E75" s="160"/>
      <c r="F75" s="160"/>
      <c r="G75" s="158"/>
      <c r="H75" s="161" t="s">
        <v>388</v>
      </c>
      <c r="I75" s="160">
        <f>COUNTIF('Contribuições por dispositivos'!$E$5:$E$127,Dados_TD!$H75)</f>
        <v>1</v>
      </c>
      <c r="J75" s="158"/>
      <c r="K75" s="158"/>
      <c r="L75" s="158"/>
      <c r="M75" s="158"/>
      <c r="N75" s="158"/>
    </row>
    <row r="76" spans="1:14" ht="14.25" customHeight="1">
      <c r="A76" s="162"/>
      <c r="B76" s="160"/>
      <c r="C76" s="160"/>
      <c r="D76" s="160"/>
      <c r="E76" s="160"/>
      <c r="F76" s="160"/>
      <c r="G76" s="158"/>
      <c r="H76" s="161" t="s">
        <v>391</v>
      </c>
      <c r="I76" s="160">
        <f>COUNTIF('Contribuições por dispositivos'!$E$5:$E$127,Dados_TD!$H76)</f>
        <v>1</v>
      </c>
      <c r="J76" s="158"/>
      <c r="K76" s="158"/>
      <c r="L76" s="158"/>
      <c r="M76" s="158"/>
      <c r="N76" s="158"/>
    </row>
    <row r="77" spans="1:14" ht="14.25" customHeight="1">
      <c r="A77" s="162"/>
      <c r="B77" s="160"/>
      <c r="C77" s="160"/>
      <c r="D77" s="160"/>
      <c r="E77" s="160"/>
      <c r="F77" s="160"/>
      <c r="G77" s="158"/>
      <c r="H77" s="161" t="s">
        <v>395</v>
      </c>
      <c r="I77" s="160">
        <f>COUNTIF('Contribuições por dispositivos'!$E$5:$E$127,Dados_TD!$H77)</f>
        <v>1</v>
      </c>
      <c r="J77" s="158"/>
      <c r="K77" s="158"/>
      <c r="L77" s="158"/>
      <c r="M77" s="158"/>
      <c r="N77" s="158"/>
    </row>
    <row r="78" spans="1:14" ht="14.25" customHeight="1">
      <c r="A78" s="162"/>
      <c r="B78" s="160"/>
      <c r="C78" s="160"/>
      <c r="D78" s="160"/>
      <c r="E78" s="160"/>
      <c r="F78" s="160"/>
      <c r="G78" s="158"/>
      <c r="H78" s="161" t="s">
        <v>399</v>
      </c>
      <c r="I78" s="160">
        <f>COUNTIF('Contribuições por dispositivos'!$E$5:$E$127,Dados_TD!$H78)</f>
        <v>1</v>
      </c>
      <c r="J78" s="158"/>
      <c r="K78" s="158"/>
      <c r="L78" s="158"/>
      <c r="M78" s="158"/>
      <c r="N78" s="158"/>
    </row>
    <row r="79" spans="1:14" ht="14.25" customHeight="1">
      <c r="A79" s="162"/>
      <c r="B79" s="160"/>
      <c r="C79" s="160"/>
      <c r="D79" s="160"/>
      <c r="E79" s="160"/>
      <c r="F79" s="160"/>
      <c r="G79" s="158"/>
      <c r="H79" s="161" t="s">
        <v>403</v>
      </c>
      <c r="I79" s="160">
        <f>COUNTIF('Contribuições por dispositivos'!$E$5:$E$127,Dados_TD!$H79)</f>
        <v>2</v>
      </c>
      <c r="J79" s="158"/>
      <c r="K79" s="158"/>
      <c r="L79" s="158"/>
      <c r="M79" s="158"/>
      <c r="N79" s="158"/>
    </row>
    <row r="80" spans="1:14" ht="14.25" customHeight="1">
      <c r="A80" s="162"/>
      <c r="B80" s="160"/>
      <c r="C80" s="160"/>
      <c r="D80" s="160"/>
      <c r="E80" s="160"/>
      <c r="F80" s="160"/>
      <c r="G80" s="158"/>
      <c r="H80" s="161" t="s">
        <v>410</v>
      </c>
      <c r="I80" s="160">
        <f>COUNTIF('Contribuições por dispositivos'!$E$5:$E$127,Dados_TD!$H80)</f>
        <v>1</v>
      </c>
      <c r="J80" s="158"/>
      <c r="K80" s="158"/>
      <c r="L80" s="158"/>
      <c r="M80" s="158"/>
      <c r="N80" s="158"/>
    </row>
    <row r="81" spans="1:14" ht="14.25" customHeight="1">
      <c r="A81" s="162"/>
      <c r="B81" s="160"/>
      <c r="C81" s="160"/>
      <c r="D81" s="160"/>
      <c r="E81" s="160"/>
      <c r="F81" s="160"/>
      <c r="G81" s="158"/>
      <c r="H81" s="161" t="s">
        <v>414</v>
      </c>
      <c r="I81" s="160">
        <f>COUNTIF('Contribuições por dispositivos'!$E$5:$E$127,Dados_TD!$H81)</f>
        <v>2</v>
      </c>
      <c r="J81" s="158"/>
      <c r="K81" s="158"/>
      <c r="L81" s="158"/>
      <c r="M81" s="158"/>
      <c r="N81" s="158"/>
    </row>
    <row r="82" spans="1:14" ht="14.25" customHeight="1">
      <c r="A82" s="162"/>
      <c r="B82" s="160"/>
      <c r="C82" s="160"/>
      <c r="D82" s="160"/>
      <c r="E82" s="160"/>
      <c r="F82" s="160"/>
      <c r="G82" s="158"/>
      <c r="H82" s="158"/>
      <c r="I82" s="158"/>
      <c r="J82" s="158"/>
      <c r="K82" s="158"/>
      <c r="L82" s="158"/>
      <c r="M82" s="158"/>
      <c r="N82" s="158"/>
    </row>
    <row r="83" spans="1:14" ht="14.25" customHeight="1">
      <c r="A83" s="162"/>
      <c r="B83" s="160"/>
      <c r="C83" s="160"/>
      <c r="D83" s="160"/>
      <c r="E83" s="160"/>
      <c r="F83" s="160"/>
      <c r="G83" s="158"/>
      <c r="H83" s="158"/>
      <c r="I83" s="158"/>
      <c r="J83" s="158"/>
      <c r="K83" s="158"/>
      <c r="L83" s="158"/>
      <c r="M83" s="158"/>
      <c r="N83" s="158"/>
    </row>
    <row r="84" spans="1:14" ht="14.25" customHeight="1">
      <c r="A84" s="162"/>
      <c r="B84" s="160"/>
      <c r="C84" s="160"/>
      <c r="D84" s="160"/>
      <c r="E84" s="160"/>
      <c r="F84" s="160"/>
      <c r="G84" s="158"/>
      <c r="H84" s="158"/>
      <c r="I84" s="158"/>
      <c r="J84" s="158"/>
      <c r="K84" s="158"/>
      <c r="L84" s="158"/>
      <c r="M84" s="158"/>
      <c r="N84" s="158"/>
    </row>
    <row r="85" spans="1:14" ht="14.25" customHeight="1">
      <c r="A85" s="162"/>
      <c r="B85" s="160"/>
      <c r="C85" s="160"/>
      <c r="D85" s="160"/>
      <c r="E85" s="160"/>
      <c r="F85" s="160"/>
      <c r="G85" s="158"/>
      <c r="H85" s="158"/>
      <c r="I85" s="158"/>
      <c r="J85" s="158"/>
      <c r="K85" s="158"/>
      <c r="L85" s="158"/>
      <c r="M85" s="158"/>
      <c r="N85" s="158"/>
    </row>
    <row r="86" spans="1:14" ht="14.25" customHeight="1">
      <c r="A86" s="162"/>
      <c r="B86" s="160"/>
      <c r="C86" s="160"/>
      <c r="D86" s="160"/>
      <c r="E86" s="160"/>
      <c r="F86" s="160"/>
      <c r="G86" s="158"/>
      <c r="H86" s="158"/>
      <c r="I86" s="158"/>
      <c r="J86" s="158"/>
      <c r="K86" s="158"/>
      <c r="L86" s="158"/>
      <c r="M86" s="158"/>
      <c r="N86" s="158"/>
    </row>
    <row r="87" spans="1:14" ht="14.25" customHeight="1">
      <c r="A87" s="162"/>
      <c r="B87" s="160"/>
      <c r="C87" s="160"/>
      <c r="D87" s="160"/>
      <c r="E87" s="160"/>
      <c r="F87" s="160"/>
      <c r="G87" s="158"/>
      <c r="H87" s="158"/>
      <c r="I87" s="158"/>
      <c r="J87" s="158"/>
      <c r="K87" s="158"/>
      <c r="L87" s="158"/>
      <c r="M87" s="158"/>
      <c r="N87" s="158"/>
    </row>
    <row r="88" spans="1:14" ht="14.25" customHeight="1">
      <c r="A88" s="162"/>
      <c r="B88" s="160"/>
      <c r="C88" s="160"/>
      <c r="D88" s="160"/>
      <c r="E88" s="160"/>
      <c r="F88" s="160"/>
      <c r="G88" s="158"/>
      <c r="H88" s="158"/>
      <c r="I88" s="158"/>
      <c r="J88" s="158"/>
      <c r="K88" s="158"/>
      <c r="L88" s="158"/>
      <c r="M88" s="158"/>
      <c r="N88" s="158"/>
    </row>
    <row r="89" spans="1:14" ht="14.25" customHeight="1">
      <c r="A89" s="163"/>
      <c r="B89" s="158"/>
      <c r="C89" s="160"/>
      <c r="D89" s="160"/>
      <c r="E89" s="160"/>
      <c r="F89" s="160"/>
      <c r="G89" s="158"/>
      <c r="H89" s="158"/>
      <c r="I89" s="158"/>
      <c r="J89" s="158"/>
      <c r="K89" s="158"/>
      <c r="L89" s="158"/>
      <c r="M89" s="158"/>
      <c r="N89" s="158"/>
    </row>
    <row r="90" spans="1:14" ht="14.25" customHeight="1">
      <c r="A90" s="163"/>
      <c r="B90" s="158"/>
      <c r="C90" s="160"/>
      <c r="D90" s="160"/>
      <c r="E90" s="160"/>
      <c r="F90" s="160"/>
      <c r="G90" s="158"/>
      <c r="H90" s="158"/>
      <c r="I90" s="158"/>
      <c r="J90" s="158"/>
      <c r="K90" s="158"/>
      <c r="L90" s="158"/>
      <c r="M90" s="158"/>
      <c r="N90" s="158"/>
    </row>
    <row r="91" spans="1:14" ht="14.25" customHeight="1">
      <c r="A91" s="163"/>
      <c r="B91" s="158"/>
      <c r="C91" s="160"/>
      <c r="D91" s="160"/>
      <c r="E91" s="160"/>
      <c r="F91" s="160"/>
      <c r="G91" s="158"/>
      <c r="H91" s="158"/>
      <c r="I91" s="158"/>
      <c r="J91" s="158"/>
      <c r="K91" s="158"/>
      <c r="L91" s="158"/>
      <c r="M91" s="158"/>
      <c r="N91" s="158"/>
    </row>
    <row r="92" spans="1:14" ht="14.25" customHeight="1">
      <c r="A92" s="162"/>
      <c r="B92" s="158"/>
      <c r="C92" s="160"/>
      <c r="D92" s="160"/>
      <c r="E92" s="160"/>
      <c r="F92" s="160"/>
      <c r="G92" s="158"/>
      <c r="H92" s="158"/>
      <c r="I92" s="158"/>
      <c r="J92" s="158"/>
      <c r="K92" s="158"/>
      <c r="L92" s="158"/>
      <c r="M92" s="158"/>
      <c r="N92" s="158"/>
    </row>
    <row r="93" spans="1:14" ht="14.25" customHeight="1">
      <c r="A93" s="162"/>
      <c r="B93" s="158"/>
      <c r="C93" s="160"/>
      <c r="D93" s="160"/>
      <c r="E93" s="160"/>
      <c r="F93" s="160"/>
      <c r="G93" s="158"/>
      <c r="H93" s="158"/>
      <c r="I93" s="158"/>
      <c r="J93" s="158"/>
      <c r="K93" s="158"/>
      <c r="L93" s="158"/>
      <c r="M93" s="158"/>
      <c r="N93" s="158"/>
    </row>
    <row r="94" spans="1:14" ht="14.25" customHeight="1">
      <c r="A94" s="162"/>
      <c r="B94" s="158"/>
      <c r="C94" s="160"/>
      <c r="D94" s="160"/>
      <c r="E94" s="160"/>
      <c r="F94" s="160"/>
      <c r="G94" s="158"/>
      <c r="H94" s="158"/>
      <c r="I94" s="158"/>
      <c r="J94" s="158"/>
      <c r="K94" s="158"/>
      <c r="L94" s="158"/>
      <c r="M94" s="158"/>
      <c r="N94" s="158"/>
    </row>
    <row r="95" spans="1:14" ht="14.25" customHeight="1">
      <c r="A95" s="162"/>
      <c r="B95" s="158"/>
      <c r="C95" s="160"/>
      <c r="D95" s="160"/>
      <c r="E95" s="160"/>
      <c r="F95" s="160"/>
      <c r="G95" s="158"/>
      <c r="H95" s="158"/>
      <c r="I95" s="158"/>
      <c r="J95" s="158"/>
      <c r="K95" s="158"/>
      <c r="L95" s="158"/>
      <c r="M95" s="158"/>
      <c r="N95" s="158"/>
    </row>
    <row r="96" spans="1:14" ht="14.25" customHeight="1">
      <c r="A96" s="162"/>
      <c r="B96" s="158"/>
      <c r="C96" s="160"/>
      <c r="D96" s="160"/>
      <c r="E96" s="160"/>
      <c r="F96" s="160"/>
      <c r="G96" s="158"/>
      <c r="H96" s="158"/>
      <c r="I96" s="158"/>
      <c r="J96" s="158"/>
      <c r="K96" s="158"/>
      <c r="L96" s="158"/>
      <c r="M96" s="158"/>
      <c r="N96" s="158"/>
    </row>
    <row r="97" spans="1:14" ht="14.25" customHeight="1">
      <c r="A97" s="160"/>
      <c r="B97" s="164"/>
      <c r="C97" s="160"/>
      <c r="D97" s="160"/>
      <c r="E97" s="158"/>
      <c r="F97" s="158"/>
      <c r="G97" s="158"/>
      <c r="H97" s="158"/>
      <c r="I97" s="158"/>
      <c r="J97" s="158"/>
      <c r="K97" s="158"/>
      <c r="L97" s="158"/>
      <c r="M97" s="158"/>
      <c r="N97" s="158"/>
    </row>
    <row r="98" spans="1:14" ht="14.25" customHeight="1">
      <c r="A98" s="160"/>
      <c r="B98" s="164"/>
      <c r="C98" s="160"/>
      <c r="D98" s="160"/>
      <c r="E98" s="158"/>
      <c r="F98" s="158"/>
      <c r="G98" s="158"/>
      <c r="H98" s="158"/>
      <c r="I98" s="158"/>
      <c r="J98" s="158"/>
      <c r="K98" s="158"/>
      <c r="L98" s="158"/>
      <c r="M98" s="158"/>
      <c r="N98" s="158"/>
    </row>
    <row r="99" spans="1:14" ht="14.25" customHeight="1">
      <c r="A99" s="160"/>
      <c r="B99" s="164"/>
      <c r="C99" s="160"/>
      <c r="D99" s="160"/>
      <c r="E99" s="158"/>
      <c r="F99" s="158"/>
      <c r="G99" s="158"/>
      <c r="H99" s="158"/>
      <c r="I99" s="158"/>
      <c r="J99" s="158"/>
      <c r="K99" s="158"/>
      <c r="L99" s="158"/>
      <c r="M99" s="158"/>
      <c r="N99" s="158"/>
    </row>
    <row r="100" spans="1:14" ht="14.25" customHeight="1">
      <c r="A100" s="160"/>
      <c r="B100" s="164"/>
      <c r="C100" s="160"/>
      <c r="D100" s="160"/>
      <c r="E100" s="158"/>
      <c r="F100" s="158"/>
      <c r="G100" s="158"/>
      <c r="H100" s="158"/>
      <c r="I100" s="158"/>
      <c r="J100" s="158"/>
      <c r="K100" s="158"/>
      <c r="L100" s="158"/>
      <c r="M100" s="158"/>
      <c r="N100" s="158"/>
    </row>
    <row r="101" spans="1:14" ht="14.25" customHeight="1">
      <c r="A101" s="160"/>
      <c r="B101" s="164"/>
      <c r="C101" s="160"/>
      <c r="D101" s="160"/>
      <c r="E101" s="158"/>
      <c r="F101" s="158"/>
      <c r="G101" s="158"/>
      <c r="H101" s="158"/>
      <c r="I101" s="158"/>
      <c r="J101" s="158"/>
      <c r="K101" s="158"/>
      <c r="L101" s="158"/>
      <c r="M101" s="158"/>
      <c r="N101" s="158"/>
    </row>
    <row r="102" spans="1:14" ht="14.25" customHeight="1">
      <c r="A102" s="160"/>
      <c r="B102" s="164"/>
      <c r="C102" s="160"/>
      <c r="D102" s="160"/>
      <c r="E102" s="158"/>
      <c r="F102" s="158"/>
      <c r="G102" s="158"/>
      <c r="H102" s="158"/>
      <c r="I102" s="158"/>
      <c r="J102" s="158"/>
      <c r="K102" s="158"/>
      <c r="L102" s="158"/>
      <c r="M102" s="158"/>
      <c r="N102" s="158"/>
    </row>
    <row r="103" spans="1:14" ht="14.25" customHeight="1">
      <c r="A103" s="160"/>
      <c r="B103" s="164"/>
      <c r="C103" s="160"/>
      <c r="D103" s="160"/>
      <c r="E103" s="158"/>
      <c r="F103" s="158"/>
      <c r="G103" s="158"/>
      <c r="H103" s="158"/>
      <c r="I103" s="158"/>
      <c r="J103" s="158"/>
      <c r="K103" s="158"/>
      <c r="L103" s="158"/>
      <c r="M103" s="158"/>
      <c r="N103" s="158"/>
    </row>
    <row r="104" spans="1:14" ht="14.25" customHeight="1">
      <c r="A104" s="160"/>
      <c r="B104" s="164"/>
      <c r="C104" s="160"/>
      <c r="D104" s="160"/>
      <c r="E104" s="158"/>
      <c r="F104" s="158"/>
      <c r="G104" s="158"/>
      <c r="H104" s="158"/>
      <c r="I104" s="158"/>
      <c r="J104" s="158"/>
      <c r="K104" s="158"/>
      <c r="L104" s="158"/>
      <c r="M104" s="158"/>
      <c r="N104" s="158"/>
    </row>
    <row r="105" spans="1:14" ht="14.25" customHeight="1">
      <c r="A105" s="160"/>
      <c r="B105" s="164"/>
      <c r="C105" s="160"/>
      <c r="D105" s="160"/>
      <c r="E105" s="158"/>
      <c r="F105" s="158"/>
      <c r="G105" s="158"/>
      <c r="H105" s="158"/>
      <c r="I105" s="158"/>
      <c r="J105" s="158"/>
      <c r="K105" s="158"/>
      <c r="L105" s="158"/>
      <c r="M105" s="158"/>
      <c r="N105" s="158"/>
    </row>
    <row r="106" spans="1:14" ht="14.25" customHeight="1">
      <c r="A106" s="160"/>
      <c r="B106" s="164"/>
      <c r="C106" s="160"/>
      <c r="D106" s="160"/>
      <c r="E106" s="158"/>
      <c r="F106" s="158"/>
      <c r="G106" s="158"/>
      <c r="H106" s="158"/>
      <c r="I106" s="158"/>
      <c r="J106" s="158"/>
      <c r="K106" s="158"/>
      <c r="L106" s="158"/>
      <c r="M106" s="158"/>
      <c r="N106" s="158"/>
    </row>
    <row r="107" spans="1:14" ht="14.25" customHeight="1">
      <c r="A107" s="160"/>
      <c r="B107" s="164"/>
      <c r="C107" s="160"/>
      <c r="D107" s="160"/>
      <c r="E107" s="158"/>
      <c r="F107" s="158"/>
      <c r="G107" s="158"/>
      <c r="H107" s="158"/>
      <c r="I107" s="158"/>
      <c r="J107" s="158"/>
      <c r="K107" s="158"/>
      <c r="L107" s="158"/>
      <c r="M107" s="158"/>
      <c r="N107" s="158"/>
    </row>
    <row r="108" spans="1:14" ht="14.25" customHeight="1">
      <c r="A108" s="160"/>
      <c r="B108" s="164"/>
      <c r="C108" s="160"/>
      <c r="D108" s="160"/>
      <c r="E108" s="158"/>
      <c r="F108" s="158"/>
      <c r="G108" s="158"/>
      <c r="H108" s="158"/>
      <c r="I108" s="158"/>
      <c r="J108" s="158"/>
      <c r="K108" s="158"/>
      <c r="L108" s="158"/>
      <c r="M108" s="158"/>
      <c r="N108" s="158"/>
    </row>
    <row r="109" spans="1:14" ht="14.25" customHeight="1">
      <c r="A109" s="160"/>
      <c r="B109" s="164"/>
      <c r="C109" s="160"/>
      <c r="D109" s="160"/>
      <c r="E109" s="158"/>
      <c r="F109" s="158"/>
      <c r="G109" s="158"/>
      <c r="H109" s="158"/>
      <c r="I109" s="158"/>
      <c r="J109" s="158"/>
      <c r="K109" s="158"/>
      <c r="L109" s="158"/>
      <c r="M109" s="158"/>
      <c r="N109" s="158"/>
    </row>
    <row r="110" spans="1:14" ht="14.25" customHeight="1">
      <c r="A110" s="160"/>
      <c r="B110" s="164"/>
      <c r="C110" s="160"/>
      <c r="D110" s="160"/>
      <c r="E110" s="158"/>
      <c r="F110" s="158"/>
      <c r="G110" s="158"/>
      <c r="H110" s="158"/>
      <c r="I110" s="158"/>
      <c r="J110" s="158"/>
      <c r="K110" s="158"/>
      <c r="L110" s="158"/>
      <c r="M110" s="158"/>
      <c r="N110" s="158"/>
    </row>
    <row r="111" spans="1:14" ht="14.25" customHeight="1">
      <c r="A111" s="160"/>
      <c r="B111" s="164"/>
      <c r="C111" s="160"/>
      <c r="D111" s="160"/>
      <c r="E111" s="158"/>
      <c r="F111" s="158"/>
      <c r="G111" s="158"/>
      <c r="H111" s="158"/>
      <c r="I111" s="158"/>
      <c r="J111" s="158"/>
      <c r="K111" s="158"/>
      <c r="L111" s="158"/>
      <c r="M111" s="158"/>
      <c r="N111" s="158"/>
    </row>
    <row r="112" spans="1:14" ht="14.25" customHeight="1">
      <c r="A112" s="160"/>
      <c r="B112" s="164"/>
      <c r="C112" s="160"/>
      <c r="D112" s="160"/>
      <c r="E112" s="158"/>
      <c r="F112" s="158"/>
      <c r="G112" s="158"/>
      <c r="H112" s="158"/>
      <c r="I112" s="158"/>
      <c r="J112" s="158"/>
      <c r="K112" s="158"/>
      <c r="L112" s="158"/>
      <c r="M112" s="158"/>
      <c r="N112" s="158"/>
    </row>
    <row r="113" spans="1:14" ht="14.25" customHeight="1">
      <c r="A113" s="160"/>
      <c r="B113" s="164"/>
      <c r="C113" s="160"/>
      <c r="D113" s="160"/>
      <c r="E113" s="158"/>
      <c r="F113" s="158"/>
      <c r="G113" s="158"/>
      <c r="H113" s="158"/>
      <c r="I113" s="158"/>
      <c r="J113" s="158"/>
      <c r="K113" s="158"/>
      <c r="L113" s="158"/>
      <c r="M113" s="158"/>
      <c r="N113" s="158"/>
    </row>
    <row r="114" spans="1:14" ht="14.25" customHeight="1">
      <c r="A114" s="160"/>
      <c r="B114" s="164"/>
      <c r="C114" s="160"/>
      <c r="D114" s="160"/>
      <c r="E114" s="158"/>
      <c r="F114" s="158"/>
      <c r="G114" s="158"/>
      <c r="H114" s="158"/>
      <c r="I114" s="158"/>
      <c r="J114" s="158"/>
      <c r="K114" s="158"/>
      <c r="L114" s="158"/>
      <c r="M114" s="158"/>
      <c r="N114" s="158"/>
    </row>
    <row r="115" spans="1:14" ht="14.25" customHeight="1">
      <c r="A115" s="160"/>
      <c r="B115" s="164"/>
      <c r="C115" s="160"/>
      <c r="D115" s="160"/>
      <c r="E115" s="158"/>
      <c r="F115" s="158"/>
      <c r="G115" s="158"/>
      <c r="H115" s="158"/>
      <c r="I115" s="158"/>
      <c r="J115" s="158"/>
      <c r="K115" s="158"/>
      <c r="L115" s="158"/>
      <c r="M115" s="158"/>
      <c r="N115" s="158"/>
    </row>
    <row r="116" spans="1:14" ht="14.25" customHeight="1">
      <c r="A116" s="160"/>
      <c r="B116" s="164"/>
      <c r="C116" s="160"/>
      <c r="D116" s="160"/>
      <c r="E116" s="158"/>
      <c r="F116" s="158"/>
      <c r="G116" s="158"/>
      <c r="H116" s="158"/>
      <c r="I116" s="158"/>
      <c r="J116" s="158"/>
      <c r="K116" s="158"/>
      <c r="L116" s="158"/>
      <c r="M116" s="158"/>
      <c r="N116" s="158"/>
    </row>
    <row r="117" spans="1:14" ht="14.25" customHeight="1">
      <c r="A117" s="160"/>
      <c r="B117" s="164"/>
      <c r="C117" s="160"/>
      <c r="D117" s="160"/>
      <c r="E117" s="158"/>
      <c r="F117" s="158"/>
      <c r="G117" s="158"/>
      <c r="H117" s="158"/>
      <c r="I117" s="158"/>
      <c r="J117" s="158"/>
      <c r="K117" s="158"/>
      <c r="L117" s="158"/>
      <c r="M117" s="158"/>
      <c r="N117" s="158"/>
    </row>
    <row r="118" spans="1:14" ht="14.25" customHeight="1">
      <c r="A118" s="160"/>
      <c r="B118" s="164"/>
      <c r="C118" s="160"/>
      <c r="D118" s="160"/>
      <c r="E118" s="158"/>
      <c r="F118" s="158"/>
      <c r="G118" s="158"/>
      <c r="H118" s="158"/>
      <c r="I118" s="158"/>
      <c r="J118" s="158"/>
      <c r="K118" s="158"/>
      <c r="L118" s="158"/>
      <c r="M118" s="158"/>
      <c r="N118" s="158"/>
    </row>
    <row r="119" spans="1:14" ht="14.25" customHeight="1">
      <c r="A119" s="160"/>
      <c r="B119" s="164"/>
      <c r="C119" s="160"/>
      <c r="D119" s="160"/>
      <c r="E119" s="158"/>
      <c r="F119" s="158"/>
      <c r="G119" s="158"/>
      <c r="H119" s="158"/>
      <c r="I119" s="158"/>
      <c r="J119" s="158"/>
      <c r="K119" s="158"/>
      <c r="L119" s="158"/>
      <c r="M119" s="158"/>
      <c r="N119" s="158"/>
    </row>
    <row r="120" spans="1:14" ht="14.25" customHeight="1">
      <c r="A120" s="160"/>
      <c r="B120" s="164"/>
      <c r="C120" s="160"/>
      <c r="D120" s="160"/>
      <c r="E120" s="158"/>
      <c r="F120" s="158"/>
      <c r="G120" s="158"/>
      <c r="H120" s="158"/>
      <c r="I120" s="158"/>
      <c r="J120" s="158"/>
      <c r="K120" s="158"/>
      <c r="L120" s="158"/>
      <c r="M120" s="158"/>
      <c r="N120" s="158"/>
    </row>
    <row r="121" spans="1:14" ht="14.25" customHeight="1">
      <c r="A121" s="160"/>
      <c r="B121" s="164"/>
      <c r="C121" s="160"/>
      <c r="D121" s="160"/>
      <c r="E121" s="158"/>
      <c r="F121" s="158"/>
      <c r="G121" s="158"/>
      <c r="H121" s="158"/>
      <c r="I121" s="158"/>
      <c r="J121" s="158"/>
      <c r="K121" s="158"/>
      <c r="L121" s="158"/>
      <c r="M121" s="158"/>
      <c r="N121" s="158"/>
    </row>
    <row r="122" spans="1:14" ht="14.25" customHeight="1">
      <c r="A122" s="160"/>
      <c r="B122" s="164"/>
      <c r="C122" s="160"/>
      <c r="D122" s="160"/>
      <c r="E122" s="158"/>
      <c r="F122" s="158"/>
      <c r="G122" s="158"/>
      <c r="H122" s="158"/>
      <c r="I122" s="158"/>
      <c r="J122" s="158"/>
      <c r="K122" s="158"/>
      <c r="L122" s="158"/>
      <c r="M122" s="158"/>
      <c r="N122" s="158"/>
    </row>
    <row r="123" spans="1:14" ht="14.25" customHeight="1">
      <c r="A123" s="160"/>
      <c r="B123" s="164"/>
      <c r="C123" s="160"/>
      <c r="D123" s="160"/>
      <c r="E123" s="158"/>
      <c r="F123" s="158"/>
      <c r="G123" s="158"/>
      <c r="H123" s="158"/>
      <c r="I123" s="158"/>
      <c r="J123" s="158"/>
      <c r="K123" s="158"/>
      <c r="L123" s="158"/>
      <c r="M123" s="158"/>
      <c r="N123" s="158"/>
    </row>
    <row r="124" spans="1:14" ht="14.25" customHeight="1">
      <c r="A124" s="160"/>
      <c r="B124" s="164"/>
      <c r="C124" s="160"/>
      <c r="D124" s="160"/>
      <c r="E124" s="158"/>
      <c r="F124" s="158"/>
      <c r="G124" s="158"/>
      <c r="H124" s="158"/>
      <c r="I124" s="158"/>
      <c r="J124" s="158"/>
      <c r="K124" s="158"/>
      <c r="L124" s="158"/>
      <c r="M124" s="158"/>
      <c r="N124" s="158"/>
    </row>
    <row r="125" spans="1:14" ht="14.25" customHeight="1">
      <c r="A125" s="160"/>
      <c r="B125" s="164"/>
      <c r="C125" s="160"/>
      <c r="D125" s="160"/>
      <c r="E125" s="158"/>
      <c r="F125" s="158"/>
      <c r="G125" s="158"/>
      <c r="H125" s="158"/>
      <c r="I125" s="158"/>
      <c r="J125" s="158"/>
      <c r="K125" s="158"/>
      <c r="L125" s="158"/>
      <c r="M125" s="158"/>
      <c r="N125" s="158"/>
    </row>
    <row r="126" spans="1:14" ht="14.25" customHeight="1">
      <c r="A126" s="160"/>
      <c r="B126" s="164"/>
      <c r="C126" s="160"/>
      <c r="D126" s="160"/>
      <c r="E126" s="158"/>
      <c r="F126" s="158"/>
      <c r="G126" s="158"/>
      <c r="H126" s="158"/>
      <c r="I126" s="158"/>
      <c r="J126" s="158"/>
      <c r="K126" s="158"/>
      <c r="L126" s="158"/>
      <c r="M126" s="158"/>
      <c r="N126" s="158"/>
    </row>
    <row r="127" spans="1:14" ht="14.25" customHeight="1">
      <c r="A127" s="160"/>
      <c r="B127" s="164"/>
      <c r="C127" s="160"/>
      <c r="D127" s="160"/>
      <c r="E127" s="158"/>
      <c r="F127" s="158"/>
      <c r="G127" s="158"/>
      <c r="H127" s="158"/>
      <c r="I127" s="158"/>
      <c r="J127" s="158"/>
      <c r="K127" s="158"/>
      <c r="L127" s="158"/>
      <c r="M127" s="158"/>
      <c r="N127" s="158"/>
    </row>
    <row r="128" spans="1:14" ht="14.25" customHeight="1">
      <c r="A128" s="160"/>
      <c r="B128" s="164"/>
      <c r="C128" s="160"/>
      <c r="D128" s="160"/>
      <c r="E128" s="158"/>
      <c r="F128" s="158"/>
      <c r="G128" s="158"/>
      <c r="H128" s="158"/>
      <c r="I128" s="158"/>
      <c r="J128" s="158"/>
      <c r="K128" s="158"/>
      <c r="L128" s="158"/>
      <c r="M128" s="158"/>
      <c r="N128" s="158"/>
    </row>
    <row r="129" spans="1:14" ht="14.25" customHeight="1">
      <c r="A129" s="160"/>
      <c r="B129" s="160"/>
      <c r="C129" s="160"/>
      <c r="D129" s="160"/>
      <c r="E129" s="158"/>
      <c r="F129" s="158"/>
      <c r="G129" s="158"/>
      <c r="H129" s="158"/>
      <c r="I129" s="158"/>
      <c r="J129" s="158"/>
      <c r="K129" s="158"/>
      <c r="L129" s="158"/>
      <c r="M129" s="158"/>
      <c r="N129" s="158"/>
    </row>
    <row r="130" spans="1:14" ht="14.25" customHeight="1">
      <c r="A130" s="160"/>
      <c r="B130" s="160"/>
      <c r="C130" s="160"/>
      <c r="D130" s="160"/>
      <c r="E130" s="158"/>
      <c r="F130" s="158"/>
      <c r="G130" s="158"/>
      <c r="H130" s="158"/>
      <c r="I130" s="158"/>
      <c r="J130" s="158"/>
      <c r="K130" s="158"/>
      <c r="L130" s="158"/>
      <c r="M130" s="158"/>
      <c r="N130" s="158"/>
    </row>
    <row r="131" spans="1:14" ht="14.25" customHeight="1">
      <c r="A131" s="160"/>
      <c r="B131" s="160"/>
      <c r="C131" s="160"/>
      <c r="D131" s="160"/>
      <c r="E131" s="158"/>
      <c r="F131" s="158"/>
      <c r="G131" s="158"/>
      <c r="H131" s="158"/>
      <c r="I131" s="158"/>
      <c r="J131" s="158"/>
      <c r="K131" s="158"/>
      <c r="L131" s="158"/>
      <c r="M131" s="158"/>
      <c r="N131" s="158"/>
    </row>
    <row r="132" spans="1:14" ht="14.25" customHeight="1">
      <c r="A132" s="160"/>
      <c r="B132" s="160"/>
      <c r="C132" s="160"/>
      <c r="D132" s="160"/>
      <c r="E132" s="158"/>
      <c r="F132" s="158"/>
      <c r="G132" s="158"/>
      <c r="H132" s="158"/>
      <c r="I132" s="158"/>
      <c r="J132" s="158"/>
      <c r="K132" s="158"/>
      <c r="L132" s="158"/>
      <c r="M132" s="158"/>
      <c r="N132" s="158"/>
    </row>
    <row r="133" spans="1:14" ht="14.25" customHeight="1">
      <c r="A133" s="160"/>
      <c r="B133" s="160"/>
      <c r="C133" s="160"/>
      <c r="D133" s="160"/>
      <c r="E133" s="158"/>
      <c r="F133" s="158"/>
      <c r="G133" s="158"/>
      <c r="H133" s="158"/>
      <c r="I133" s="158"/>
      <c r="J133" s="158"/>
      <c r="K133" s="158"/>
      <c r="L133" s="158"/>
      <c r="M133" s="158"/>
      <c r="N133" s="158"/>
    </row>
    <row r="134" spans="1:14" ht="14.25" customHeight="1">
      <c r="A134" s="160"/>
      <c r="B134" s="160"/>
      <c r="C134" s="160"/>
      <c r="D134" s="160"/>
      <c r="E134" s="158"/>
      <c r="F134" s="158"/>
      <c r="G134" s="158"/>
      <c r="H134" s="158"/>
      <c r="I134" s="158"/>
      <c r="J134" s="158"/>
      <c r="K134" s="158"/>
      <c r="L134" s="158"/>
      <c r="M134" s="158"/>
      <c r="N134" s="158"/>
    </row>
    <row r="135" spans="1:14" ht="14.25" customHeight="1">
      <c r="A135" s="160"/>
      <c r="B135" s="160"/>
      <c r="C135" s="160"/>
      <c r="D135" s="160"/>
      <c r="E135" s="158"/>
      <c r="F135" s="158"/>
      <c r="G135" s="158"/>
      <c r="H135" s="158"/>
      <c r="I135" s="158"/>
      <c r="J135" s="158"/>
      <c r="K135" s="158"/>
      <c r="L135" s="158"/>
      <c r="M135" s="158"/>
      <c r="N135" s="158"/>
    </row>
    <row r="136" spans="1:14" ht="14.25" customHeight="1">
      <c r="A136" s="160"/>
      <c r="B136" s="160"/>
      <c r="C136" s="160"/>
      <c r="D136" s="160"/>
      <c r="E136" s="158"/>
      <c r="F136" s="158"/>
      <c r="G136" s="158"/>
      <c r="H136" s="158"/>
      <c r="I136" s="158"/>
      <c r="J136" s="158"/>
      <c r="K136" s="158"/>
      <c r="L136" s="158"/>
      <c r="M136" s="158"/>
      <c r="N136" s="158"/>
    </row>
    <row r="137" spans="1:14" ht="14.25" customHeight="1">
      <c r="A137" s="160"/>
      <c r="B137" s="160"/>
      <c r="C137" s="160"/>
      <c r="D137" s="160"/>
      <c r="E137" s="158"/>
      <c r="F137" s="158"/>
      <c r="G137" s="158"/>
      <c r="H137" s="158"/>
      <c r="I137" s="158"/>
      <c r="J137" s="158"/>
      <c r="K137" s="158"/>
      <c r="L137" s="158"/>
      <c r="M137" s="158"/>
      <c r="N137" s="158"/>
    </row>
    <row r="138" spans="1:14" ht="14.25" customHeight="1">
      <c r="A138" s="160"/>
      <c r="B138" s="160"/>
      <c r="C138" s="160"/>
      <c r="D138" s="160"/>
      <c r="E138" s="158"/>
      <c r="F138" s="158"/>
      <c r="G138" s="158"/>
      <c r="H138" s="158"/>
      <c r="I138" s="158"/>
      <c r="J138" s="158"/>
      <c r="K138" s="158"/>
      <c r="L138" s="158"/>
      <c r="M138" s="158"/>
      <c r="N138" s="158"/>
    </row>
    <row r="139" spans="1:14" ht="14.25" customHeight="1">
      <c r="A139" s="160"/>
      <c r="B139" s="160"/>
      <c r="C139" s="160"/>
      <c r="D139" s="160"/>
      <c r="E139" s="158"/>
      <c r="F139" s="158"/>
      <c r="G139" s="158"/>
      <c r="H139" s="158"/>
      <c r="I139" s="158"/>
      <c r="J139" s="158"/>
      <c r="K139" s="158"/>
      <c r="L139" s="158"/>
      <c r="M139" s="158"/>
      <c r="N139" s="158"/>
    </row>
    <row r="140" spans="1:14" ht="14.25" customHeight="1">
      <c r="A140" s="160"/>
      <c r="B140" s="160"/>
      <c r="C140" s="160"/>
      <c r="D140" s="160"/>
      <c r="E140" s="158"/>
      <c r="F140" s="158"/>
      <c r="G140" s="158"/>
      <c r="H140" s="158"/>
      <c r="I140" s="158"/>
      <c r="J140" s="158"/>
      <c r="K140" s="158"/>
      <c r="L140" s="158"/>
      <c r="M140" s="158"/>
      <c r="N140" s="158"/>
    </row>
    <row r="141" spans="1:14" ht="14.25" customHeight="1">
      <c r="A141" s="160"/>
      <c r="B141" s="160"/>
      <c r="C141" s="160"/>
      <c r="D141" s="160"/>
      <c r="E141" s="158"/>
      <c r="F141" s="158"/>
      <c r="G141" s="158"/>
      <c r="H141" s="158"/>
      <c r="I141" s="158"/>
      <c r="J141" s="158"/>
      <c r="K141" s="158"/>
      <c r="L141" s="158"/>
      <c r="M141" s="158"/>
      <c r="N141" s="158"/>
    </row>
    <row r="142" spans="1:14" ht="14.25" customHeight="1">
      <c r="A142" s="160"/>
      <c r="B142" s="160"/>
      <c r="C142" s="160"/>
      <c r="D142" s="160"/>
      <c r="E142" s="158"/>
      <c r="F142" s="158"/>
      <c r="G142" s="158"/>
      <c r="H142" s="158"/>
      <c r="I142" s="158"/>
      <c r="J142" s="158"/>
      <c r="K142" s="158"/>
      <c r="L142" s="158"/>
      <c r="M142" s="158"/>
      <c r="N142" s="158"/>
    </row>
    <row r="143" spans="1:14" ht="14.25" customHeight="1">
      <c r="A143" s="160"/>
      <c r="B143" s="160"/>
      <c r="C143" s="160"/>
      <c r="D143" s="160"/>
      <c r="E143" s="158"/>
      <c r="F143" s="158"/>
      <c r="G143" s="158"/>
      <c r="H143" s="158"/>
      <c r="I143" s="158"/>
      <c r="J143" s="158"/>
      <c r="K143" s="158"/>
      <c r="L143" s="158"/>
      <c r="M143" s="158"/>
      <c r="N143" s="158"/>
    </row>
    <row r="144" spans="1:14" ht="14.25" customHeight="1">
      <c r="A144" s="160"/>
      <c r="B144" s="160"/>
      <c r="C144" s="160"/>
      <c r="D144" s="160"/>
      <c r="E144" s="158"/>
      <c r="F144" s="158"/>
      <c r="G144" s="158"/>
      <c r="H144" s="158"/>
      <c r="I144" s="158"/>
      <c r="J144" s="158"/>
      <c r="K144" s="158"/>
      <c r="L144" s="158"/>
      <c r="M144" s="158"/>
      <c r="N144" s="158"/>
    </row>
    <row r="145" spans="1:14" ht="14.25" customHeight="1">
      <c r="A145" s="160"/>
      <c r="B145" s="160"/>
      <c r="C145" s="160"/>
      <c r="D145" s="160"/>
      <c r="E145" s="158"/>
      <c r="F145" s="158"/>
      <c r="G145" s="158"/>
      <c r="H145" s="158"/>
      <c r="I145" s="158"/>
      <c r="J145" s="158"/>
      <c r="K145" s="158"/>
      <c r="L145" s="158"/>
      <c r="M145" s="158"/>
      <c r="N145" s="158"/>
    </row>
    <row r="146" spans="1:14" ht="14.25" customHeight="1">
      <c r="A146" s="160"/>
      <c r="B146" s="160"/>
      <c r="C146" s="160"/>
      <c r="D146" s="160"/>
      <c r="E146" s="158"/>
      <c r="F146" s="158"/>
      <c r="G146" s="158"/>
      <c r="H146" s="158"/>
      <c r="I146" s="158"/>
      <c r="J146" s="158"/>
      <c r="K146" s="158"/>
      <c r="L146" s="158"/>
      <c r="M146" s="158"/>
      <c r="N146" s="158"/>
    </row>
    <row r="147" spans="1:14" ht="14.25" customHeight="1">
      <c r="A147" s="160"/>
      <c r="B147" s="160"/>
      <c r="C147" s="160"/>
      <c r="D147" s="160"/>
      <c r="E147" s="158"/>
      <c r="F147" s="158"/>
      <c r="G147" s="158"/>
      <c r="H147" s="158"/>
      <c r="I147" s="158"/>
      <c r="J147" s="158"/>
      <c r="K147" s="158"/>
      <c r="L147" s="158"/>
      <c r="M147" s="158"/>
      <c r="N147" s="158"/>
    </row>
    <row r="148" spans="1:14" ht="14.25" customHeight="1">
      <c r="A148" s="160"/>
      <c r="B148" s="160"/>
      <c r="C148" s="160"/>
      <c r="D148" s="160"/>
      <c r="E148" s="158"/>
      <c r="F148" s="158"/>
      <c r="G148" s="158"/>
      <c r="H148" s="158"/>
      <c r="I148" s="158"/>
      <c r="J148" s="158"/>
      <c r="K148" s="158"/>
      <c r="L148" s="158"/>
      <c r="M148" s="158"/>
      <c r="N148" s="158"/>
    </row>
    <row r="149" spans="1:14" ht="14.25" customHeight="1">
      <c r="A149" s="160"/>
      <c r="B149" s="160"/>
      <c r="C149" s="160"/>
      <c r="D149" s="160"/>
      <c r="E149" s="158"/>
      <c r="F149" s="158"/>
      <c r="G149" s="158"/>
      <c r="H149" s="158"/>
      <c r="I149" s="158"/>
      <c r="J149" s="158"/>
      <c r="K149" s="158"/>
      <c r="L149" s="158"/>
      <c r="M149" s="158"/>
      <c r="N149" s="158"/>
    </row>
    <row r="150" spans="1:14" ht="14.25" customHeight="1">
      <c r="A150" s="160"/>
      <c r="B150" s="160"/>
      <c r="C150" s="160"/>
      <c r="D150" s="160"/>
      <c r="E150" s="158"/>
      <c r="F150" s="158"/>
      <c r="G150" s="158"/>
      <c r="H150" s="158"/>
      <c r="I150" s="158"/>
      <c r="J150" s="158"/>
      <c r="K150" s="158"/>
      <c r="L150" s="158"/>
      <c r="M150" s="158"/>
      <c r="N150" s="158"/>
    </row>
    <row r="151" spans="1:14" ht="14.25" customHeight="1">
      <c r="A151" s="160"/>
      <c r="B151" s="160"/>
      <c r="C151" s="160"/>
      <c r="D151" s="160"/>
      <c r="E151" s="158"/>
      <c r="F151" s="158"/>
      <c r="G151" s="158"/>
      <c r="H151" s="158"/>
      <c r="I151" s="158"/>
      <c r="J151" s="158"/>
      <c r="K151" s="158"/>
      <c r="L151" s="158"/>
      <c r="M151" s="158"/>
      <c r="N151" s="158"/>
    </row>
    <row r="152" spans="1:14" ht="14.25" customHeight="1">
      <c r="A152" s="160"/>
      <c r="B152" s="160"/>
      <c r="C152" s="160"/>
      <c r="D152" s="160"/>
      <c r="E152" s="158"/>
      <c r="F152" s="158"/>
      <c r="G152" s="158"/>
      <c r="H152" s="158"/>
      <c r="I152" s="158"/>
      <c r="J152" s="158"/>
      <c r="K152" s="158"/>
      <c r="L152" s="158"/>
      <c r="M152" s="158"/>
      <c r="N152" s="158"/>
    </row>
    <row r="153" spans="1:14" ht="14.25" customHeight="1">
      <c r="A153" s="160"/>
      <c r="B153" s="160"/>
      <c r="C153" s="160"/>
      <c r="D153" s="160"/>
      <c r="E153" s="158"/>
      <c r="F153" s="158"/>
      <c r="G153" s="158"/>
      <c r="H153" s="158"/>
      <c r="I153" s="158"/>
      <c r="J153" s="158"/>
      <c r="K153" s="158"/>
      <c r="L153" s="158"/>
      <c r="M153" s="158"/>
      <c r="N153" s="158"/>
    </row>
    <row r="154" spans="1:14" ht="14.25" customHeight="1">
      <c r="A154" s="160"/>
      <c r="B154" s="160"/>
      <c r="C154" s="160"/>
      <c r="D154" s="160"/>
      <c r="E154" s="158"/>
      <c r="F154" s="158"/>
      <c r="G154" s="158"/>
      <c r="H154" s="158"/>
      <c r="I154" s="158"/>
      <c r="J154" s="158"/>
      <c r="K154" s="158"/>
      <c r="L154" s="158"/>
      <c r="M154" s="158"/>
      <c r="N154" s="158"/>
    </row>
    <row r="155" spans="1:14" ht="14.25" customHeight="1">
      <c r="A155" s="160"/>
      <c r="B155" s="160"/>
      <c r="C155" s="160"/>
      <c r="D155" s="160"/>
      <c r="E155" s="158"/>
      <c r="F155" s="158"/>
      <c r="G155" s="158"/>
      <c r="H155" s="158"/>
      <c r="I155" s="158"/>
      <c r="J155" s="158"/>
      <c r="K155" s="158"/>
      <c r="L155" s="158"/>
      <c r="M155" s="158"/>
      <c r="N155" s="158"/>
    </row>
    <row r="156" spans="1:14" ht="14.25" customHeight="1">
      <c r="A156" s="160"/>
      <c r="B156" s="160"/>
      <c r="C156" s="160"/>
      <c r="D156" s="160"/>
      <c r="E156" s="158"/>
      <c r="F156" s="158"/>
      <c r="G156" s="158"/>
      <c r="H156" s="158"/>
      <c r="I156" s="158"/>
      <c r="J156" s="158"/>
      <c r="K156" s="158"/>
      <c r="L156" s="158"/>
      <c r="M156" s="158"/>
      <c r="N156" s="158"/>
    </row>
    <row r="157" spans="1:14" ht="14.25" customHeight="1">
      <c r="A157" s="160"/>
      <c r="B157" s="160"/>
      <c r="C157" s="160"/>
      <c r="D157" s="160"/>
      <c r="E157" s="158"/>
      <c r="F157" s="158"/>
      <c r="G157" s="158"/>
      <c r="H157" s="158"/>
      <c r="I157" s="158"/>
      <c r="J157" s="158"/>
      <c r="K157" s="158"/>
      <c r="L157" s="158"/>
      <c r="M157" s="158"/>
      <c r="N157" s="158"/>
    </row>
    <row r="158" spans="1:14" ht="14.25" customHeight="1">
      <c r="A158" s="160"/>
      <c r="B158" s="160"/>
      <c r="C158" s="160"/>
      <c r="D158" s="160"/>
      <c r="E158" s="158"/>
      <c r="F158" s="158"/>
      <c r="G158" s="158"/>
      <c r="H158" s="158"/>
      <c r="I158" s="158"/>
      <c r="J158" s="158"/>
      <c r="K158" s="158"/>
      <c r="L158" s="158"/>
      <c r="M158" s="158"/>
      <c r="N158" s="158"/>
    </row>
    <row r="159" spans="1:14" ht="14.25" customHeight="1">
      <c r="A159" s="160"/>
      <c r="B159" s="160"/>
      <c r="C159" s="160"/>
      <c r="D159" s="160"/>
      <c r="E159" s="158"/>
      <c r="F159" s="158"/>
      <c r="G159" s="158"/>
      <c r="H159" s="158"/>
      <c r="I159" s="158"/>
      <c r="J159" s="158"/>
      <c r="K159" s="158"/>
      <c r="L159" s="158"/>
      <c r="M159" s="158"/>
      <c r="N159" s="158"/>
    </row>
    <row r="160" spans="1:14" ht="14.25" customHeight="1">
      <c r="A160" s="160"/>
      <c r="B160" s="160"/>
      <c r="C160" s="160"/>
      <c r="D160" s="160"/>
      <c r="E160" s="158"/>
      <c r="F160" s="158"/>
      <c r="G160" s="158"/>
      <c r="H160" s="158"/>
      <c r="I160" s="158"/>
      <c r="J160" s="158"/>
      <c r="K160" s="158"/>
      <c r="L160" s="158"/>
      <c r="M160" s="158"/>
      <c r="N160" s="158"/>
    </row>
    <row r="161" spans="1:14" ht="14.25" customHeight="1">
      <c r="A161" s="160"/>
      <c r="B161" s="160"/>
      <c r="C161" s="160"/>
      <c r="D161" s="160"/>
      <c r="E161" s="158"/>
      <c r="F161" s="158"/>
      <c r="G161" s="158"/>
      <c r="H161" s="158"/>
      <c r="I161" s="158"/>
      <c r="J161" s="158"/>
      <c r="K161" s="158"/>
      <c r="L161" s="158"/>
      <c r="M161" s="158"/>
      <c r="N161" s="158"/>
    </row>
    <row r="162" spans="1:14" ht="14.25" customHeight="1">
      <c r="A162" s="160"/>
      <c r="B162" s="160"/>
      <c r="C162" s="160"/>
      <c r="D162" s="160"/>
      <c r="E162" s="158"/>
      <c r="F162" s="158"/>
      <c r="G162" s="158"/>
      <c r="H162" s="158"/>
      <c r="I162" s="158"/>
      <c r="J162" s="158"/>
      <c r="K162" s="158"/>
      <c r="L162" s="158"/>
      <c r="M162" s="158"/>
      <c r="N162" s="158"/>
    </row>
    <row r="163" spans="1:14" ht="14.25" customHeight="1">
      <c r="A163" s="160"/>
      <c r="B163" s="160"/>
      <c r="C163" s="160"/>
      <c r="D163" s="160"/>
      <c r="E163" s="158"/>
      <c r="F163" s="158"/>
      <c r="G163" s="158"/>
      <c r="H163" s="158"/>
      <c r="I163" s="158"/>
      <c r="J163" s="158"/>
      <c r="K163" s="158"/>
      <c r="L163" s="158"/>
      <c r="M163" s="158"/>
      <c r="N163" s="158"/>
    </row>
    <row r="164" spans="1:14" ht="14.25" customHeight="1">
      <c r="A164" s="160"/>
      <c r="B164" s="160"/>
      <c r="C164" s="160"/>
      <c r="D164" s="160"/>
      <c r="E164" s="158"/>
      <c r="F164" s="158"/>
      <c r="G164" s="158"/>
      <c r="H164" s="158"/>
      <c r="I164" s="158"/>
      <c r="J164" s="158"/>
      <c r="K164" s="158"/>
      <c r="L164" s="158"/>
      <c r="M164" s="158"/>
      <c r="N164" s="158"/>
    </row>
    <row r="165" spans="1:14" ht="14.25" customHeight="1">
      <c r="A165" s="160"/>
      <c r="B165" s="160"/>
      <c r="C165" s="160"/>
      <c r="D165" s="160"/>
      <c r="E165" s="158"/>
      <c r="F165" s="158"/>
      <c r="G165" s="158"/>
      <c r="H165" s="158"/>
      <c r="I165" s="158"/>
      <c r="J165" s="158"/>
      <c r="K165" s="158"/>
      <c r="L165" s="158"/>
      <c r="M165" s="158"/>
      <c r="N165" s="158"/>
    </row>
    <row r="166" spans="1:14" ht="14.25" customHeight="1">
      <c r="A166" s="160"/>
      <c r="B166" s="160"/>
      <c r="C166" s="160"/>
      <c r="D166" s="160"/>
      <c r="E166" s="158"/>
      <c r="F166" s="158"/>
      <c r="G166" s="158"/>
      <c r="H166" s="158"/>
      <c r="I166" s="158"/>
      <c r="J166" s="158"/>
      <c r="K166" s="158"/>
      <c r="L166" s="158"/>
      <c r="M166" s="158"/>
      <c r="N166" s="158"/>
    </row>
    <row r="167" spans="1:14" ht="14.25" customHeight="1">
      <c r="A167" s="160"/>
      <c r="B167" s="160"/>
      <c r="C167" s="160"/>
      <c r="D167" s="160"/>
      <c r="E167" s="158"/>
      <c r="F167" s="158"/>
      <c r="G167" s="158"/>
      <c r="H167" s="158"/>
      <c r="I167" s="158"/>
      <c r="J167" s="158"/>
      <c r="K167" s="158"/>
      <c r="L167" s="158"/>
      <c r="M167" s="158"/>
      <c r="N167" s="158"/>
    </row>
    <row r="168" spans="1:14" ht="14.25" customHeight="1">
      <c r="A168" s="160"/>
      <c r="B168" s="160"/>
      <c r="C168" s="160"/>
      <c r="D168" s="160"/>
      <c r="E168" s="158"/>
      <c r="F168" s="158"/>
      <c r="G168" s="158"/>
      <c r="H168" s="158"/>
      <c r="I168" s="158"/>
      <c r="J168" s="158"/>
      <c r="K168" s="158"/>
      <c r="L168" s="158"/>
      <c r="M168" s="158"/>
      <c r="N168" s="158"/>
    </row>
    <row r="169" spans="1:14" ht="14.25" customHeight="1">
      <c r="A169" s="160"/>
      <c r="B169" s="160"/>
      <c r="C169" s="160"/>
      <c r="D169" s="160"/>
      <c r="E169" s="158"/>
      <c r="F169" s="158"/>
      <c r="G169" s="158"/>
      <c r="H169" s="158"/>
      <c r="I169" s="158"/>
      <c r="J169" s="158"/>
      <c r="K169" s="158"/>
      <c r="L169" s="158"/>
      <c r="M169" s="158"/>
      <c r="N169" s="158"/>
    </row>
    <row r="170" spans="1:14" ht="14.25" customHeight="1">
      <c r="A170" s="160"/>
      <c r="B170" s="160"/>
      <c r="C170" s="160"/>
      <c r="D170" s="160"/>
      <c r="E170" s="158"/>
      <c r="F170" s="158"/>
      <c r="G170" s="158"/>
      <c r="H170" s="158"/>
      <c r="I170" s="158"/>
      <c r="J170" s="158"/>
      <c r="K170" s="158"/>
      <c r="L170" s="158"/>
      <c r="M170" s="158"/>
      <c r="N170" s="158"/>
    </row>
    <row r="171" spans="1:14" ht="14.25" customHeight="1">
      <c r="A171" s="160"/>
      <c r="B171" s="160"/>
      <c r="C171" s="160"/>
      <c r="D171" s="160"/>
      <c r="E171" s="158"/>
      <c r="F171" s="158"/>
      <c r="G171" s="158"/>
      <c r="H171" s="158"/>
      <c r="I171" s="158"/>
      <c r="J171" s="158"/>
      <c r="K171" s="158"/>
      <c r="L171" s="158"/>
      <c r="M171" s="158"/>
      <c r="N171" s="158"/>
    </row>
    <row r="172" spans="1:14" ht="14.25" customHeight="1">
      <c r="A172" s="160"/>
      <c r="B172" s="160"/>
      <c r="C172" s="160"/>
      <c r="D172" s="160"/>
      <c r="E172" s="158"/>
      <c r="F172" s="158"/>
      <c r="G172" s="158"/>
      <c r="H172" s="158"/>
      <c r="I172" s="158"/>
      <c r="J172" s="158"/>
      <c r="K172" s="158"/>
      <c r="L172" s="158"/>
      <c r="M172" s="158"/>
      <c r="N172" s="158"/>
    </row>
    <row r="173" spans="1:14" ht="14.25" customHeight="1">
      <c r="A173" s="160"/>
      <c r="B173" s="160"/>
      <c r="C173" s="160"/>
      <c r="D173" s="160"/>
      <c r="E173" s="158"/>
      <c r="F173" s="158"/>
      <c r="G173" s="158"/>
      <c r="H173" s="158"/>
      <c r="I173" s="158"/>
      <c r="J173" s="158"/>
      <c r="K173" s="158"/>
      <c r="L173" s="158"/>
      <c r="M173" s="158"/>
      <c r="N173" s="158"/>
    </row>
    <row r="174" spans="1:14" ht="14.25" customHeight="1">
      <c r="A174" s="160"/>
      <c r="B174" s="160"/>
      <c r="C174" s="160"/>
      <c r="D174" s="160"/>
      <c r="E174" s="158"/>
      <c r="F174" s="158"/>
      <c r="G174" s="158"/>
      <c r="H174" s="158"/>
      <c r="I174" s="158"/>
      <c r="J174" s="158"/>
      <c r="K174" s="158"/>
      <c r="L174" s="158"/>
      <c r="M174" s="158"/>
      <c r="N174" s="158"/>
    </row>
    <row r="175" spans="1:14" ht="14.25" customHeight="1">
      <c r="A175" s="160"/>
      <c r="B175" s="160"/>
      <c r="C175" s="160"/>
      <c r="D175" s="160"/>
      <c r="E175" s="158"/>
      <c r="F175" s="158"/>
      <c r="G175" s="158"/>
      <c r="H175" s="158"/>
      <c r="I175" s="158"/>
      <c r="J175" s="158"/>
      <c r="K175" s="158"/>
      <c r="L175" s="158"/>
      <c r="M175" s="158"/>
      <c r="N175" s="158"/>
    </row>
    <row r="176" spans="1:14" ht="14.25" customHeight="1">
      <c r="A176" s="160"/>
      <c r="B176" s="160"/>
      <c r="C176" s="160"/>
      <c r="D176" s="160"/>
      <c r="E176" s="158"/>
      <c r="F176" s="158"/>
      <c r="G176" s="158"/>
      <c r="H176" s="158"/>
      <c r="I176" s="158"/>
      <c r="J176" s="158"/>
      <c r="K176" s="158"/>
      <c r="L176" s="158"/>
      <c r="M176" s="158"/>
      <c r="N176" s="158"/>
    </row>
    <row r="177" spans="1:14" ht="14.25" customHeight="1">
      <c r="A177" s="160"/>
      <c r="B177" s="160"/>
      <c r="C177" s="160"/>
      <c r="D177" s="160"/>
      <c r="E177" s="158"/>
      <c r="F177" s="158"/>
      <c r="G177" s="158"/>
      <c r="H177" s="158"/>
      <c r="I177" s="158"/>
      <c r="J177" s="158"/>
      <c r="K177" s="158"/>
      <c r="L177" s="158"/>
      <c r="M177" s="158"/>
      <c r="N177" s="158"/>
    </row>
    <row r="178" spans="1:14" ht="14.25" customHeight="1">
      <c r="A178" s="160"/>
      <c r="B178" s="160"/>
      <c r="C178" s="160"/>
      <c r="D178" s="160"/>
      <c r="E178" s="158"/>
      <c r="F178" s="158"/>
      <c r="G178" s="158"/>
      <c r="H178" s="158"/>
      <c r="I178" s="158"/>
      <c r="J178" s="158"/>
      <c r="K178" s="158"/>
      <c r="L178" s="158"/>
      <c r="M178" s="158"/>
      <c r="N178" s="158"/>
    </row>
    <row r="179" spans="1:14" ht="14.25" customHeight="1">
      <c r="A179" s="160"/>
      <c r="B179" s="160"/>
      <c r="C179" s="160"/>
      <c r="D179" s="160"/>
      <c r="E179" s="158"/>
      <c r="F179" s="158"/>
      <c r="G179" s="158"/>
      <c r="H179" s="158"/>
      <c r="I179" s="158"/>
      <c r="J179" s="158"/>
      <c r="K179" s="158"/>
      <c r="L179" s="158"/>
      <c r="M179" s="158"/>
      <c r="N179" s="158"/>
    </row>
    <row r="180" spans="1:14" ht="14.25" customHeight="1">
      <c r="A180" s="160"/>
      <c r="B180" s="160"/>
      <c r="C180" s="160"/>
      <c r="D180" s="160"/>
      <c r="E180" s="158"/>
      <c r="F180" s="158"/>
      <c r="G180" s="158"/>
      <c r="H180" s="158"/>
      <c r="I180" s="158"/>
      <c r="J180" s="158"/>
      <c r="K180" s="158"/>
      <c r="L180" s="158"/>
      <c r="M180" s="158"/>
      <c r="N180" s="158"/>
    </row>
    <row r="181" spans="1:14" ht="14.25" customHeight="1">
      <c r="A181" s="160"/>
      <c r="B181" s="160"/>
      <c r="C181" s="160"/>
      <c r="D181" s="160"/>
      <c r="E181" s="158"/>
      <c r="F181" s="158"/>
      <c r="G181" s="158"/>
      <c r="H181" s="158"/>
      <c r="I181" s="158"/>
      <c r="J181" s="158"/>
      <c r="K181" s="158"/>
      <c r="L181" s="158"/>
      <c r="M181" s="158"/>
      <c r="N181" s="158"/>
    </row>
    <row r="182" spans="1:14" ht="14.25" customHeight="1">
      <c r="A182" s="160"/>
      <c r="B182" s="160"/>
      <c r="C182" s="160"/>
      <c r="D182" s="160"/>
      <c r="E182" s="158"/>
      <c r="F182" s="158"/>
      <c r="G182" s="158"/>
      <c r="H182" s="158"/>
      <c r="I182" s="158"/>
      <c r="J182" s="158"/>
      <c r="K182" s="158"/>
      <c r="L182" s="158"/>
      <c r="M182" s="158"/>
      <c r="N182" s="158"/>
    </row>
    <row r="183" spans="1:14" ht="14.25" customHeight="1">
      <c r="A183" s="160"/>
      <c r="B183" s="160"/>
      <c r="C183" s="160"/>
      <c r="D183" s="160"/>
      <c r="E183" s="158"/>
      <c r="F183" s="158"/>
      <c r="G183" s="158"/>
      <c r="H183" s="158"/>
      <c r="I183" s="158"/>
      <c r="J183" s="158"/>
      <c r="K183" s="158"/>
      <c r="L183" s="158"/>
      <c r="M183" s="158"/>
      <c r="N183" s="158"/>
    </row>
    <row r="184" spans="1:14" ht="14.25" customHeight="1">
      <c r="A184" s="160"/>
      <c r="B184" s="160"/>
      <c r="C184" s="160"/>
      <c r="D184" s="160"/>
      <c r="E184" s="158"/>
      <c r="F184" s="158"/>
      <c r="G184" s="158"/>
      <c r="H184" s="158"/>
      <c r="I184" s="158"/>
      <c r="J184" s="158"/>
      <c r="K184" s="158"/>
      <c r="L184" s="158"/>
      <c r="M184" s="158"/>
      <c r="N184" s="158"/>
    </row>
    <row r="185" spans="1:14" ht="14.25" customHeight="1">
      <c r="A185" s="160"/>
      <c r="B185" s="160"/>
      <c r="C185" s="160"/>
      <c r="D185" s="160"/>
      <c r="E185" s="158"/>
      <c r="F185" s="158"/>
      <c r="G185" s="158"/>
      <c r="H185" s="158"/>
      <c r="I185" s="158"/>
      <c r="J185" s="158"/>
      <c r="K185" s="158"/>
      <c r="L185" s="158"/>
      <c r="M185" s="158"/>
      <c r="N185" s="158"/>
    </row>
    <row r="186" spans="1:14" ht="14.25" customHeight="1">
      <c r="A186" s="160"/>
      <c r="B186" s="160"/>
      <c r="C186" s="160"/>
      <c r="D186" s="160"/>
      <c r="E186" s="158"/>
      <c r="F186" s="158"/>
      <c r="G186" s="158"/>
      <c r="H186" s="158"/>
      <c r="I186" s="158"/>
      <c r="J186" s="158"/>
      <c r="K186" s="158"/>
      <c r="L186" s="158"/>
      <c r="M186" s="158"/>
      <c r="N186" s="158"/>
    </row>
    <row r="187" spans="1:14" ht="14.25" customHeight="1">
      <c r="A187" s="160"/>
      <c r="B187" s="160"/>
      <c r="C187" s="160"/>
      <c r="D187" s="160"/>
      <c r="E187" s="158"/>
      <c r="F187" s="158"/>
      <c r="G187" s="158"/>
      <c r="H187" s="158"/>
      <c r="I187" s="158"/>
      <c r="J187" s="158"/>
      <c r="K187" s="158"/>
      <c r="L187" s="158"/>
      <c r="M187" s="158"/>
      <c r="N187" s="158"/>
    </row>
    <row r="188" spans="1:14" ht="14.25" customHeight="1">
      <c r="A188" s="160"/>
      <c r="B188" s="160"/>
      <c r="C188" s="160"/>
      <c r="D188" s="160"/>
      <c r="E188" s="158"/>
      <c r="F188" s="158"/>
      <c r="G188" s="158"/>
      <c r="H188" s="158"/>
      <c r="I188" s="158"/>
      <c r="J188" s="158"/>
      <c r="K188" s="158"/>
      <c r="L188" s="158"/>
      <c r="M188" s="158"/>
      <c r="N188" s="158"/>
    </row>
    <row r="189" spans="1:14" ht="14.25" customHeight="1">
      <c r="A189" s="160"/>
      <c r="B189" s="160"/>
      <c r="C189" s="160"/>
      <c r="D189" s="160"/>
      <c r="E189" s="158"/>
      <c r="F189" s="158"/>
      <c r="G189" s="158"/>
      <c r="H189" s="158"/>
      <c r="I189" s="158"/>
      <c r="J189" s="158"/>
      <c r="K189" s="158"/>
      <c r="L189" s="158"/>
      <c r="M189" s="158"/>
      <c r="N189" s="158"/>
    </row>
    <row r="190" spans="1:14" ht="14.25" customHeight="1">
      <c r="A190" s="160"/>
      <c r="B190" s="160"/>
      <c r="C190" s="160"/>
      <c r="D190" s="160"/>
      <c r="E190" s="158"/>
      <c r="F190" s="158"/>
      <c r="G190" s="158"/>
      <c r="H190" s="158"/>
      <c r="I190" s="158"/>
      <c r="J190" s="158"/>
      <c r="K190" s="158"/>
      <c r="L190" s="158"/>
      <c r="M190" s="158"/>
      <c r="N190" s="158"/>
    </row>
    <row r="191" spans="1:14" ht="14.25" customHeight="1">
      <c r="A191" s="160"/>
      <c r="B191" s="160"/>
      <c r="C191" s="160"/>
      <c r="D191" s="160"/>
      <c r="E191" s="158"/>
      <c r="F191" s="158"/>
      <c r="G191" s="158"/>
      <c r="H191" s="158"/>
      <c r="I191" s="158"/>
      <c r="J191" s="158"/>
      <c r="K191" s="158"/>
      <c r="L191" s="158"/>
      <c r="M191" s="158"/>
      <c r="N191" s="158"/>
    </row>
    <row r="192" spans="1:14" ht="14.25" customHeight="1">
      <c r="A192" s="160"/>
      <c r="B192" s="160"/>
      <c r="C192" s="160"/>
      <c r="D192" s="160"/>
      <c r="E192" s="158"/>
      <c r="F192" s="158"/>
      <c r="G192" s="158"/>
      <c r="H192" s="158"/>
      <c r="I192" s="158"/>
      <c r="J192" s="158"/>
      <c r="K192" s="158"/>
      <c r="L192" s="158"/>
      <c r="M192" s="158"/>
      <c r="N192" s="158"/>
    </row>
    <row r="193" spans="1:14" ht="14.25" customHeight="1">
      <c r="A193" s="160"/>
      <c r="B193" s="160"/>
      <c r="C193" s="160"/>
      <c r="D193" s="160"/>
      <c r="E193" s="158"/>
      <c r="F193" s="158"/>
      <c r="G193" s="158"/>
      <c r="H193" s="158"/>
      <c r="I193" s="158"/>
      <c r="J193" s="158"/>
      <c r="K193" s="158"/>
      <c r="L193" s="158"/>
      <c r="M193" s="158"/>
      <c r="N193" s="158"/>
    </row>
    <row r="194" spans="1:14" ht="14.25" customHeight="1">
      <c r="A194" s="160"/>
      <c r="B194" s="160"/>
      <c r="C194" s="160"/>
      <c r="D194" s="160"/>
      <c r="E194" s="158"/>
      <c r="F194" s="158"/>
      <c r="G194" s="158"/>
      <c r="H194" s="158"/>
      <c r="I194" s="158"/>
      <c r="J194" s="158"/>
      <c r="K194" s="158"/>
      <c r="L194" s="158"/>
      <c r="M194" s="158"/>
      <c r="N194" s="158"/>
    </row>
    <row r="195" spans="1:14" ht="14.25" customHeight="1">
      <c r="A195" s="160"/>
      <c r="B195" s="160"/>
      <c r="C195" s="160"/>
      <c r="D195" s="160"/>
      <c r="E195" s="158"/>
      <c r="F195" s="158"/>
      <c r="G195" s="158"/>
      <c r="H195" s="158"/>
      <c r="I195" s="158"/>
      <c r="J195" s="158"/>
      <c r="K195" s="158"/>
      <c r="L195" s="158"/>
      <c r="M195" s="158"/>
      <c r="N195" s="158"/>
    </row>
    <row r="196" spans="1:14" ht="14.25" customHeight="1">
      <c r="A196" s="160"/>
      <c r="B196" s="160"/>
      <c r="C196" s="160"/>
      <c r="D196" s="160"/>
      <c r="E196" s="158"/>
      <c r="F196" s="158"/>
      <c r="G196" s="158"/>
      <c r="H196" s="158"/>
      <c r="I196" s="158"/>
      <c r="J196" s="158"/>
      <c r="K196" s="158"/>
      <c r="L196" s="158"/>
      <c r="M196" s="158"/>
      <c r="N196" s="158"/>
    </row>
    <row r="197" spans="1:14" ht="14.25" customHeight="1">
      <c r="A197" s="160"/>
      <c r="B197" s="160"/>
      <c r="C197" s="160"/>
      <c r="D197" s="160"/>
      <c r="E197" s="158"/>
      <c r="F197" s="158"/>
      <c r="G197" s="158"/>
      <c r="H197" s="158"/>
      <c r="I197" s="158"/>
      <c r="J197" s="158"/>
      <c r="K197" s="158"/>
      <c r="L197" s="158"/>
      <c r="M197" s="158"/>
      <c r="N197" s="158"/>
    </row>
    <row r="198" spans="1:14" ht="14.25" customHeight="1">
      <c r="A198" s="160"/>
      <c r="B198" s="160"/>
      <c r="C198" s="160"/>
      <c r="D198" s="160"/>
      <c r="E198" s="158"/>
      <c r="F198" s="158"/>
      <c r="G198" s="158"/>
      <c r="H198" s="158"/>
      <c r="I198" s="158"/>
      <c r="J198" s="158"/>
      <c r="K198" s="158"/>
      <c r="L198" s="158"/>
      <c r="M198" s="158"/>
      <c r="N198" s="158"/>
    </row>
    <row r="199" spans="1:14" ht="14.25" customHeight="1">
      <c r="A199" s="160"/>
      <c r="B199" s="160"/>
      <c r="C199" s="160"/>
      <c r="D199" s="160"/>
      <c r="E199" s="158"/>
      <c r="F199" s="158"/>
      <c r="G199" s="158"/>
      <c r="H199" s="158"/>
      <c r="I199" s="158"/>
      <c r="J199" s="158"/>
      <c r="K199" s="158"/>
      <c r="L199" s="158"/>
      <c r="M199" s="158"/>
      <c r="N199" s="158"/>
    </row>
    <row r="200" spans="1:14" ht="14.25" customHeight="1">
      <c r="A200" s="160"/>
      <c r="B200" s="160"/>
      <c r="C200" s="160"/>
      <c r="D200" s="160"/>
      <c r="E200" s="158"/>
      <c r="F200" s="158"/>
      <c r="G200" s="158"/>
      <c r="H200" s="158"/>
      <c r="I200" s="158"/>
      <c r="J200" s="158"/>
      <c r="K200" s="158"/>
      <c r="L200" s="158"/>
      <c r="M200" s="158"/>
      <c r="N200" s="158"/>
    </row>
    <row r="201" spans="1:14" ht="14.25" customHeight="1">
      <c r="A201" s="160"/>
      <c r="B201" s="160"/>
      <c r="C201" s="160"/>
      <c r="D201" s="160"/>
      <c r="E201" s="158"/>
      <c r="F201" s="158"/>
      <c r="G201" s="158"/>
      <c r="H201" s="158"/>
      <c r="I201" s="158"/>
      <c r="J201" s="158"/>
      <c r="K201" s="158"/>
      <c r="L201" s="158"/>
      <c r="M201" s="158"/>
      <c r="N201" s="158"/>
    </row>
    <row r="202" spans="1:14" ht="14.25" customHeight="1">
      <c r="A202" s="160"/>
      <c r="B202" s="160"/>
      <c r="C202" s="160"/>
      <c r="D202" s="160"/>
      <c r="E202" s="158"/>
      <c r="F202" s="158"/>
      <c r="G202" s="158"/>
      <c r="H202" s="158"/>
      <c r="I202" s="158"/>
      <c r="J202" s="158"/>
      <c r="K202" s="158"/>
      <c r="L202" s="158"/>
      <c r="M202" s="158"/>
      <c r="N202" s="158"/>
    </row>
    <row r="203" spans="1:14" ht="14.25" customHeight="1">
      <c r="A203" s="160"/>
      <c r="B203" s="160"/>
      <c r="C203" s="160"/>
      <c r="D203" s="160"/>
      <c r="E203" s="158"/>
      <c r="F203" s="158"/>
      <c r="G203" s="158"/>
      <c r="H203" s="158"/>
      <c r="I203" s="158"/>
      <c r="J203" s="158"/>
      <c r="K203" s="158"/>
      <c r="L203" s="158"/>
      <c r="M203" s="158"/>
      <c r="N203" s="158"/>
    </row>
    <row r="204" spans="1:14" ht="14.25" customHeight="1">
      <c r="A204" s="160"/>
      <c r="B204" s="160"/>
      <c r="C204" s="160"/>
      <c r="D204" s="160"/>
      <c r="E204" s="158"/>
      <c r="F204" s="158"/>
      <c r="G204" s="158"/>
      <c r="H204" s="158"/>
      <c r="I204" s="158"/>
      <c r="J204" s="158"/>
      <c r="K204" s="158"/>
      <c r="L204" s="158"/>
      <c r="M204" s="158"/>
      <c r="N204" s="158"/>
    </row>
    <row r="205" spans="1:14" ht="14.25" customHeight="1">
      <c r="A205" s="160"/>
      <c r="B205" s="160"/>
      <c r="C205" s="160"/>
      <c r="D205" s="160"/>
      <c r="E205" s="158"/>
      <c r="F205" s="158"/>
      <c r="G205" s="158"/>
      <c r="H205" s="158"/>
      <c r="I205" s="158"/>
      <c r="J205" s="158"/>
      <c r="K205" s="158"/>
      <c r="L205" s="158"/>
      <c r="M205" s="158"/>
      <c r="N205" s="158"/>
    </row>
    <row r="206" spans="1:14" ht="14.25" customHeight="1">
      <c r="A206" s="160"/>
      <c r="B206" s="160"/>
      <c r="C206" s="160"/>
      <c r="D206" s="160"/>
      <c r="E206" s="158"/>
      <c r="F206" s="158"/>
      <c r="G206" s="158"/>
      <c r="H206" s="158"/>
      <c r="I206" s="158"/>
      <c r="J206" s="158"/>
      <c r="K206" s="158"/>
      <c r="L206" s="158"/>
      <c r="M206" s="158"/>
      <c r="N206" s="158"/>
    </row>
    <row r="207" spans="1:14" ht="14.25" customHeight="1">
      <c r="A207" s="160"/>
      <c r="B207" s="160"/>
      <c r="C207" s="160"/>
      <c r="D207" s="160"/>
      <c r="E207" s="158"/>
      <c r="F207" s="158"/>
      <c r="G207" s="158"/>
      <c r="H207" s="158"/>
      <c r="I207" s="158"/>
      <c r="J207" s="158"/>
      <c r="K207" s="158"/>
      <c r="L207" s="158"/>
      <c r="M207" s="158"/>
      <c r="N207" s="158"/>
    </row>
    <row r="208" spans="1:14" ht="14.25" customHeight="1">
      <c r="A208" s="160"/>
      <c r="B208" s="160"/>
      <c r="C208" s="160"/>
      <c r="D208" s="160"/>
      <c r="E208" s="158"/>
      <c r="F208" s="158"/>
      <c r="G208" s="158"/>
      <c r="H208" s="158"/>
      <c r="I208" s="158"/>
      <c r="J208" s="158"/>
      <c r="K208" s="158"/>
      <c r="L208" s="158"/>
      <c r="M208" s="158"/>
      <c r="N208" s="158"/>
    </row>
    <row r="209" spans="1:14" ht="14.25" customHeight="1">
      <c r="A209" s="160"/>
      <c r="B209" s="160"/>
      <c r="C209" s="160"/>
      <c r="D209" s="160"/>
      <c r="E209" s="158"/>
      <c r="F209" s="158"/>
      <c r="G209" s="158"/>
      <c r="H209" s="158"/>
      <c r="I209" s="158"/>
      <c r="J209" s="158"/>
      <c r="K209" s="158"/>
      <c r="L209" s="158"/>
      <c r="M209" s="158"/>
      <c r="N209" s="158"/>
    </row>
    <row r="210" spans="1:14" ht="14.25" customHeight="1">
      <c r="A210" s="160"/>
      <c r="B210" s="160"/>
      <c r="C210" s="160"/>
      <c r="D210" s="160"/>
      <c r="E210" s="158"/>
      <c r="F210" s="158"/>
      <c r="G210" s="158"/>
      <c r="H210" s="158"/>
      <c r="I210" s="158"/>
      <c r="J210" s="158"/>
      <c r="K210" s="158"/>
      <c r="L210" s="158"/>
      <c r="M210" s="158"/>
      <c r="N210" s="158"/>
    </row>
    <row r="211" spans="1:14" ht="14.25" customHeight="1">
      <c r="A211" s="160"/>
      <c r="B211" s="160"/>
      <c r="C211" s="160"/>
      <c r="D211" s="160"/>
      <c r="E211" s="158"/>
      <c r="F211" s="158"/>
      <c r="G211" s="158"/>
      <c r="H211" s="158"/>
      <c r="I211" s="158"/>
      <c r="J211" s="158"/>
      <c r="K211" s="158"/>
      <c r="L211" s="158"/>
      <c r="M211" s="158"/>
      <c r="N211" s="158"/>
    </row>
    <row r="212" spans="1:14" ht="14.25" customHeight="1">
      <c r="A212" s="160"/>
      <c r="B212" s="160"/>
      <c r="C212" s="160"/>
      <c r="D212" s="160"/>
      <c r="E212" s="158"/>
      <c r="F212" s="158"/>
      <c r="G212" s="158"/>
      <c r="H212" s="158"/>
      <c r="I212" s="158"/>
      <c r="J212" s="158"/>
      <c r="K212" s="158"/>
      <c r="L212" s="158"/>
      <c r="M212" s="158"/>
      <c r="N212" s="158"/>
    </row>
    <row r="213" spans="1:14" ht="14.25" customHeight="1">
      <c r="A213" s="160"/>
      <c r="B213" s="160"/>
      <c r="C213" s="160"/>
      <c r="D213" s="160"/>
      <c r="E213" s="158"/>
      <c r="F213" s="158"/>
      <c r="G213" s="158"/>
      <c r="H213" s="158"/>
      <c r="I213" s="158"/>
      <c r="J213" s="158"/>
      <c r="K213" s="158"/>
      <c r="L213" s="158"/>
      <c r="M213" s="158"/>
      <c r="N213" s="158"/>
    </row>
    <row r="214" spans="1:14" ht="14.25" customHeight="1">
      <c r="A214" s="160"/>
      <c r="B214" s="160"/>
      <c r="C214" s="160"/>
      <c r="D214" s="160"/>
      <c r="E214" s="158"/>
      <c r="F214" s="158"/>
      <c r="G214" s="158"/>
      <c r="H214" s="158"/>
      <c r="I214" s="158"/>
      <c r="J214" s="158"/>
      <c r="K214" s="158"/>
      <c r="L214" s="158"/>
      <c r="M214" s="158"/>
      <c r="N214" s="158"/>
    </row>
    <row r="215" spans="1:14" ht="14.25" customHeight="1">
      <c r="A215" s="160"/>
      <c r="B215" s="160"/>
      <c r="C215" s="160"/>
      <c r="D215" s="160"/>
      <c r="E215" s="158"/>
      <c r="F215" s="158"/>
      <c r="G215" s="158"/>
      <c r="H215" s="158"/>
      <c r="I215" s="158"/>
      <c r="J215" s="158"/>
      <c r="K215" s="158"/>
      <c r="L215" s="158"/>
      <c r="M215" s="158"/>
      <c r="N215" s="158"/>
    </row>
    <row r="216" spans="1:14" ht="14.25" customHeight="1">
      <c r="A216" s="160"/>
      <c r="B216" s="160"/>
      <c r="C216" s="160"/>
      <c r="D216" s="160"/>
      <c r="E216" s="158"/>
      <c r="F216" s="158"/>
      <c r="G216" s="158"/>
      <c r="H216" s="158"/>
      <c r="I216" s="158"/>
      <c r="J216" s="158"/>
      <c r="K216" s="158"/>
      <c r="L216" s="158"/>
      <c r="M216" s="158"/>
      <c r="N216" s="158"/>
    </row>
  </sheetData>
  <pageMargins left="0.511811024" right="0.511811024" top="0.78740157499999996" bottom="0.78740157499999996" header="0" footer="0"/>
  <pageSetup paperSize="9" orientation="portrait"/>
  <extLst>
    <ext xmlns:x14="http://schemas.microsoft.com/office/spreadsheetml/2009/9/main" uri="{CCE6A557-97BC-4b89-ADB6-D9C93CAAB3DF}">
      <x14:dataValidations xmlns:xm="http://schemas.microsoft.com/office/excel/2006/main" count="1">
        <x14:dataValidation type="list" allowBlank="1" showErrorMessage="1" xr:uid="{00000000-0002-0000-0500-000000000000}">
          <x14:formula1>
            <xm:f>'Lista suspensa'!$A$9:$A$11</xm:f>
          </x14:formula1>
          <xm:sqref>C1:C42 C43:D88 C97:D216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00"/>
  <sheetViews>
    <sheetView workbookViewId="0"/>
  </sheetViews>
  <sheetFormatPr defaultColWidth="14.375" defaultRowHeight="15" customHeight="1"/>
  <cols>
    <col min="1" max="1" width="35.625" customWidth="1"/>
    <col min="2" max="2" width="8.875" customWidth="1"/>
    <col min="3" max="4" width="17.75" customWidth="1"/>
    <col min="5" max="5" width="8.875" customWidth="1"/>
    <col min="6" max="6" width="22" customWidth="1"/>
    <col min="7" max="11" width="8.875" customWidth="1"/>
  </cols>
  <sheetData>
    <row r="1" spans="1:11" ht="14.25" customHeight="1">
      <c r="A1" s="158"/>
      <c r="B1" s="158"/>
      <c r="C1" s="158"/>
      <c r="D1" s="158"/>
      <c r="E1" s="158"/>
      <c r="F1" s="158"/>
      <c r="G1" s="158"/>
      <c r="H1" s="158"/>
      <c r="I1" s="158"/>
      <c r="J1" s="158"/>
      <c r="K1" s="158"/>
    </row>
    <row r="2" spans="1:11" ht="14.25" customHeight="1">
      <c r="A2" s="193" t="s">
        <v>759</v>
      </c>
      <c r="B2" s="185"/>
      <c r="C2" s="181"/>
      <c r="D2" s="158"/>
      <c r="E2" s="158"/>
      <c r="F2" s="158"/>
      <c r="G2" s="158"/>
      <c r="H2" s="158"/>
      <c r="I2" s="158"/>
      <c r="J2" s="158"/>
      <c r="K2" s="158"/>
    </row>
    <row r="3" spans="1:11" ht="14.25" customHeight="1">
      <c r="A3" s="158" t="s">
        <v>570</v>
      </c>
      <c r="B3" s="158">
        <f>COUNTIF(Dados_TD!E:E,"Nacional")</f>
        <v>23</v>
      </c>
      <c r="C3" s="165">
        <v>1</v>
      </c>
      <c r="D3" s="158"/>
      <c r="E3" s="158"/>
      <c r="F3" s="158"/>
      <c r="G3" s="158"/>
      <c r="H3" s="158"/>
      <c r="I3" s="158"/>
      <c r="J3" s="158"/>
      <c r="K3" s="158"/>
    </row>
    <row r="4" spans="1:11" ht="14.25" customHeight="1">
      <c r="A4" s="158" t="s">
        <v>760</v>
      </c>
      <c r="B4" s="158">
        <f>COUNTIF(Dados_TD!E:E,"Internacional")</f>
        <v>0</v>
      </c>
      <c r="C4" s="165">
        <v>0</v>
      </c>
      <c r="D4" s="158"/>
      <c r="E4" s="158"/>
      <c r="F4" s="158"/>
      <c r="G4" s="158"/>
      <c r="H4" s="158"/>
      <c r="I4" s="158"/>
      <c r="J4" s="158"/>
      <c r="K4" s="158"/>
    </row>
    <row r="5" spans="1:11" ht="14.25" customHeight="1">
      <c r="A5" s="158"/>
      <c r="B5" s="158">
        <f t="shared" ref="B5:C5" si="0">SUM(B3:B4)</f>
        <v>23</v>
      </c>
      <c r="C5" s="165">
        <f t="shared" si="0"/>
        <v>1</v>
      </c>
      <c r="D5" s="158"/>
      <c r="E5" s="158"/>
      <c r="F5" s="158"/>
      <c r="G5" s="158"/>
      <c r="H5" s="158"/>
      <c r="I5" s="158"/>
      <c r="J5" s="158"/>
      <c r="K5" s="158"/>
    </row>
    <row r="6" spans="1:11" ht="14.25" customHeight="1">
      <c r="A6" s="158"/>
      <c r="B6" s="158"/>
      <c r="C6" s="165"/>
      <c r="D6" s="158"/>
      <c r="E6" s="158"/>
      <c r="F6" s="158"/>
      <c r="G6" s="158"/>
      <c r="H6" s="158"/>
      <c r="I6" s="158"/>
      <c r="J6" s="158"/>
      <c r="K6" s="158"/>
    </row>
    <row r="7" spans="1:11" ht="14.25" customHeight="1">
      <c r="A7" s="158"/>
      <c r="B7" s="158"/>
      <c r="C7" s="158"/>
      <c r="D7" s="158"/>
      <c r="E7" s="158"/>
      <c r="F7" s="158"/>
      <c r="G7" s="158"/>
      <c r="H7" s="158"/>
      <c r="I7" s="158"/>
      <c r="J7" s="158"/>
      <c r="K7" s="158"/>
    </row>
    <row r="8" spans="1:11" ht="14.25" customHeight="1">
      <c r="A8" s="193" t="s">
        <v>761</v>
      </c>
      <c r="B8" s="185"/>
      <c r="C8" s="181"/>
      <c r="D8" s="158"/>
      <c r="E8" s="158"/>
      <c r="F8" s="158" t="s">
        <v>762</v>
      </c>
      <c r="G8" s="158"/>
      <c r="H8" s="158"/>
      <c r="I8" s="158"/>
      <c r="J8" s="158"/>
      <c r="K8" s="158"/>
    </row>
    <row r="9" spans="1:11" ht="14.25" customHeight="1">
      <c r="A9" s="158" t="s">
        <v>763</v>
      </c>
      <c r="B9" s="158">
        <f>COUNTIF(Dados_TD!A:A,"Pessoa física")</f>
        <v>2</v>
      </c>
      <c r="C9" s="165">
        <f t="shared" ref="C9:C10" si="1">$B9/$B$5</f>
        <v>8.6956521739130432E-2</v>
      </c>
      <c r="D9" s="158"/>
      <c r="E9" s="158"/>
      <c r="F9" s="158"/>
      <c r="G9" s="158"/>
      <c r="H9" s="158"/>
      <c r="I9" s="158"/>
      <c r="J9" s="158"/>
      <c r="K9" s="158"/>
    </row>
    <row r="10" spans="1:11" ht="14.25" customHeight="1">
      <c r="A10" s="158" t="s">
        <v>764</v>
      </c>
      <c r="B10" s="158">
        <f>COUNTIF(Dados_TD!A:A,"Pessoa jurídica")</f>
        <v>21</v>
      </c>
      <c r="C10" s="165">
        <f t="shared" si="1"/>
        <v>0.91304347826086951</v>
      </c>
      <c r="D10" s="158"/>
      <c r="E10" s="158"/>
      <c r="F10" s="158"/>
      <c r="G10" s="158"/>
      <c r="H10" s="158"/>
      <c r="I10" s="158"/>
      <c r="J10" s="158"/>
      <c r="K10" s="158"/>
    </row>
    <row r="11" spans="1:11" ht="14.25" customHeight="1">
      <c r="A11" s="158"/>
      <c r="B11" s="158"/>
      <c r="C11" s="165"/>
      <c r="D11" s="158"/>
      <c r="E11" s="158"/>
      <c r="F11" s="158"/>
      <c r="G11" s="158"/>
      <c r="H11" s="158"/>
      <c r="I11" s="158"/>
      <c r="J11" s="158"/>
      <c r="K11" s="158"/>
    </row>
    <row r="12" spans="1:11" ht="14.25" customHeight="1">
      <c r="A12" s="193" t="s">
        <v>765</v>
      </c>
      <c r="B12" s="185"/>
      <c r="C12" s="181"/>
      <c r="D12" s="158"/>
      <c r="E12" s="158"/>
      <c r="F12" s="158"/>
      <c r="G12" s="158"/>
      <c r="H12" s="158"/>
      <c r="I12" s="158"/>
      <c r="J12" s="158"/>
      <c r="K12" s="158"/>
    </row>
    <row r="13" spans="1:11" ht="14.25" customHeight="1">
      <c r="A13" s="166" t="s">
        <v>681</v>
      </c>
      <c r="B13" s="158">
        <f>COUNTIF(Dados_TD!B:B,"Profissional de saúde")</f>
        <v>1</v>
      </c>
      <c r="C13" s="165">
        <f t="shared" ref="C13:C21" si="2">B13/$B$5</f>
        <v>4.3478260869565216E-2</v>
      </c>
      <c r="D13" s="158"/>
      <c r="E13" s="158"/>
      <c r="F13" s="158"/>
      <c r="G13" s="158"/>
      <c r="H13" s="158"/>
      <c r="I13" s="158"/>
      <c r="J13" s="158"/>
      <c r="K13" s="158"/>
    </row>
    <row r="14" spans="1:11" ht="14.25" customHeight="1">
      <c r="A14" s="166" t="s">
        <v>766</v>
      </c>
      <c r="B14" s="158">
        <f>COUNTIF(Dados_TD!B:B,"Outros")</f>
        <v>1</v>
      </c>
      <c r="C14" s="165">
        <f t="shared" si="2"/>
        <v>4.3478260869565216E-2</v>
      </c>
      <c r="D14" s="158"/>
      <c r="E14" s="158"/>
      <c r="F14" s="158"/>
      <c r="G14" s="158"/>
      <c r="H14" s="158"/>
      <c r="I14" s="158"/>
      <c r="J14" s="158"/>
      <c r="K14" s="158"/>
    </row>
    <row r="15" spans="1:11" ht="14.25" customHeight="1">
      <c r="A15" s="166" t="s">
        <v>767</v>
      </c>
      <c r="B15" s="158">
        <f>COUNTIF(Dados_TD!B:B,"Pesquisador ou membro da comunidade científica")</f>
        <v>0</v>
      </c>
      <c r="C15" s="165">
        <f t="shared" si="2"/>
        <v>0</v>
      </c>
      <c r="D15" s="158"/>
      <c r="E15" s="158"/>
      <c r="F15" s="158"/>
      <c r="G15" s="158"/>
      <c r="H15" s="158"/>
      <c r="I15" s="158"/>
      <c r="J15" s="158"/>
      <c r="K15" s="158"/>
    </row>
    <row r="16" spans="1:11" ht="14.25" customHeight="1">
      <c r="A16" s="166" t="s">
        <v>768</v>
      </c>
      <c r="B16" s="158">
        <f>COUNTIF(Dados_TD!B:B,"Cidadão ou consumidor")</f>
        <v>0</v>
      </c>
      <c r="C16" s="165">
        <f t="shared" si="2"/>
        <v>0</v>
      </c>
      <c r="D16" s="158"/>
      <c r="E16" s="158"/>
      <c r="F16" s="158"/>
      <c r="G16" s="158"/>
      <c r="H16" s="158"/>
      <c r="I16" s="158"/>
      <c r="J16" s="158"/>
      <c r="K16" s="158"/>
    </row>
    <row r="17" spans="1:11" ht="14.25" customHeight="1">
      <c r="A17" s="158" t="s">
        <v>769</v>
      </c>
      <c r="B17" s="158">
        <f>COUNTIF(Dados_TD!B:B,"Órgão ou entidade do poder público")</f>
        <v>1</v>
      </c>
      <c r="C17" s="165">
        <f t="shared" si="2"/>
        <v>4.3478260869565216E-2</v>
      </c>
      <c r="D17" s="158"/>
      <c r="E17" s="158"/>
      <c r="F17" s="158"/>
      <c r="G17" s="158"/>
      <c r="H17" s="158"/>
      <c r="I17" s="158"/>
      <c r="J17" s="158"/>
      <c r="K17" s="158"/>
    </row>
    <row r="18" spans="1:11" ht="14.25" customHeight="1">
      <c r="A18" s="158" t="s">
        <v>770</v>
      </c>
      <c r="B18" s="158">
        <f>COUNTIF(Dados_TD!B:B,"Entidade de defesa do consumidor ou associação de pacientes")</f>
        <v>0</v>
      </c>
      <c r="C18" s="165">
        <f t="shared" si="2"/>
        <v>0</v>
      </c>
      <c r="D18" s="158"/>
      <c r="E18" s="158"/>
      <c r="F18" s="158"/>
      <c r="G18" s="158"/>
      <c r="H18" s="158"/>
      <c r="I18" s="158"/>
      <c r="J18" s="158"/>
      <c r="K18" s="158"/>
    </row>
    <row r="19" spans="1:11" ht="14.25" customHeight="1">
      <c r="A19" s="158" t="s">
        <v>771</v>
      </c>
      <c r="B19" s="158">
        <f>COUNTIF(Dados_TD!B:B,"Conselho, sindicato ou associação de profissionais")</f>
        <v>1</v>
      </c>
      <c r="C19" s="165">
        <f t="shared" si="2"/>
        <v>4.3478260869565216E-2</v>
      </c>
      <c r="D19" s="158"/>
      <c r="E19" s="158"/>
      <c r="F19" s="158"/>
      <c r="G19" s="158"/>
      <c r="H19" s="158"/>
      <c r="I19" s="158"/>
      <c r="J19" s="158"/>
      <c r="K19" s="158"/>
    </row>
    <row r="20" spans="1:11" ht="14.25" customHeight="1">
      <c r="A20" s="158" t="s">
        <v>772</v>
      </c>
      <c r="B20" s="158">
        <f>COUNTIF(Dados_TD!B:B,"Setor regulado: empresa ou entidade representativa")</f>
        <v>17</v>
      </c>
      <c r="C20" s="165">
        <f t="shared" si="2"/>
        <v>0.73913043478260865</v>
      </c>
      <c r="D20" s="158"/>
      <c r="E20" s="158"/>
      <c r="F20" s="158"/>
      <c r="G20" s="158"/>
      <c r="H20" s="158"/>
      <c r="I20" s="158"/>
      <c r="J20" s="158"/>
      <c r="K20" s="158"/>
    </row>
    <row r="21" spans="1:11" ht="14.25" customHeight="1">
      <c r="A21" s="158" t="s">
        <v>584</v>
      </c>
      <c r="B21" s="158">
        <f>COUNTIF(Dados_TD!B:B,"Outro")</f>
        <v>2</v>
      </c>
      <c r="C21" s="165">
        <f t="shared" si="2"/>
        <v>8.6956521739130432E-2</v>
      </c>
      <c r="D21" s="158"/>
      <c r="E21" s="158"/>
      <c r="F21" s="158"/>
      <c r="G21" s="158"/>
      <c r="H21" s="158"/>
      <c r="I21" s="158"/>
      <c r="J21" s="158"/>
      <c r="K21" s="158"/>
    </row>
    <row r="22" spans="1:11" ht="14.25" customHeight="1">
      <c r="A22" s="158"/>
      <c r="B22" s="158"/>
      <c r="C22" s="165"/>
      <c r="D22" s="158"/>
      <c r="E22" s="158"/>
      <c r="F22" s="158"/>
      <c r="G22" s="158"/>
      <c r="H22" s="158"/>
      <c r="I22" s="158"/>
      <c r="J22" s="158"/>
      <c r="K22" s="158"/>
    </row>
    <row r="23" spans="1:11" ht="14.25" customHeight="1">
      <c r="A23" s="193" t="s">
        <v>773</v>
      </c>
      <c r="B23" s="185"/>
      <c r="C23" s="181"/>
      <c r="D23" s="158"/>
      <c r="E23" s="158"/>
      <c r="F23" s="158"/>
      <c r="G23" s="158"/>
      <c r="H23" s="158"/>
      <c r="I23" s="158"/>
      <c r="J23" s="158"/>
      <c r="K23" s="158"/>
    </row>
    <row r="24" spans="1:11" ht="14.25" customHeight="1">
      <c r="A24" s="158" t="s">
        <v>616</v>
      </c>
      <c r="B24" s="158">
        <f>COUNTIF(Dados_TD!F:F,"Empresa")</f>
        <v>0</v>
      </c>
      <c r="C24" s="165" t="e">
        <f t="shared" ref="C24:C25" si="3">B24/$B$26</f>
        <v>#DIV/0!</v>
      </c>
      <c r="D24" s="158"/>
      <c r="E24" s="158"/>
      <c r="F24" s="158"/>
      <c r="G24" s="158"/>
      <c r="H24" s="158"/>
      <c r="I24" s="158"/>
      <c r="J24" s="158"/>
      <c r="K24" s="158"/>
    </row>
    <row r="25" spans="1:11" ht="14.25" customHeight="1">
      <c r="A25" s="158" t="s">
        <v>592</v>
      </c>
      <c r="B25" s="158">
        <f>COUNTIF(Dados_TD!F:F,"Entidade representativa do setor regulado")</f>
        <v>0</v>
      </c>
      <c r="C25" s="165" t="e">
        <f t="shared" si="3"/>
        <v>#DIV/0!</v>
      </c>
      <c r="D25" s="158"/>
      <c r="E25" s="158"/>
      <c r="F25" s="158"/>
      <c r="G25" s="158"/>
      <c r="H25" s="158"/>
      <c r="I25" s="158"/>
      <c r="J25" s="158"/>
      <c r="K25" s="158"/>
    </row>
    <row r="26" spans="1:11" ht="14.25" customHeight="1">
      <c r="A26" s="158"/>
      <c r="B26" s="158">
        <f>SUM(B24:B25)</f>
        <v>0</v>
      </c>
      <c r="C26" s="165"/>
      <c r="D26" s="158"/>
      <c r="E26" s="158"/>
      <c r="F26" s="158"/>
      <c r="G26" s="158"/>
      <c r="H26" s="158"/>
      <c r="I26" s="158"/>
      <c r="J26" s="158"/>
      <c r="K26" s="158"/>
    </row>
    <row r="27" spans="1:11" ht="14.25" customHeight="1">
      <c r="A27" s="158"/>
      <c r="B27" s="158"/>
      <c r="C27" s="158"/>
      <c r="D27" s="158"/>
      <c r="E27" s="158"/>
      <c r="F27" s="158"/>
      <c r="G27" s="158"/>
      <c r="H27" s="158"/>
      <c r="I27" s="158"/>
      <c r="J27" s="158"/>
      <c r="K27" s="158"/>
    </row>
    <row r="28" spans="1:11" ht="14.25" customHeight="1">
      <c r="A28" s="193" t="s">
        <v>774</v>
      </c>
      <c r="B28" s="185"/>
      <c r="C28" s="185"/>
      <c r="D28" s="181"/>
      <c r="E28" s="158"/>
      <c r="F28" s="158"/>
      <c r="G28" s="158"/>
      <c r="H28" s="158"/>
      <c r="I28" s="158"/>
      <c r="J28" s="158"/>
      <c r="K28" s="158"/>
    </row>
    <row r="29" spans="1:11" ht="14.25" customHeight="1">
      <c r="A29" s="158"/>
      <c r="B29" s="158" t="s">
        <v>1</v>
      </c>
      <c r="C29" s="158" t="s">
        <v>29</v>
      </c>
      <c r="D29" s="158" t="s">
        <v>581</v>
      </c>
      <c r="E29" s="158"/>
      <c r="F29" s="158"/>
      <c r="G29" s="158"/>
      <c r="H29" s="158"/>
      <c r="I29" s="158"/>
      <c r="J29" s="158"/>
      <c r="K29" s="158"/>
    </row>
    <row r="30" spans="1:11" ht="14.25" customHeight="1">
      <c r="A30" s="158" t="s">
        <v>574</v>
      </c>
      <c r="B30" s="158">
        <f>COUNTIF(Dados_TD!C:C,"Sim")</f>
        <v>13</v>
      </c>
      <c r="C30" s="158">
        <f>SUM(B$42:B$45)</f>
        <v>1</v>
      </c>
      <c r="D30" s="158">
        <f>SUM(B$37:B$41)</f>
        <v>12</v>
      </c>
      <c r="E30" s="158"/>
      <c r="F30" s="158"/>
      <c r="G30" s="158"/>
      <c r="H30" s="158"/>
      <c r="I30" s="158"/>
      <c r="J30" s="158"/>
      <c r="K30" s="158"/>
    </row>
    <row r="31" spans="1:11" ht="14.25" customHeight="1">
      <c r="A31" s="158" t="s">
        <v>650</v>
      </c>
      <c r="B31" s="158">
        <f>COUNTIF(Dados_TD!C:C,"Tenho outra opinião")</f>
        <v>1</v>
      </c>
      <c r="C31" s="158">
        <f>SUM(C$42:C$45)</f>
        <v>0</v>
      </c>
      <c r="D31" s="158">
        <f>SUM(C$37:C$41)</f>
        <v>1</v>
      </c>
      <c r="E31" s="158"/>
      <c r="F31" s="158"/>
      <c r="G31" s="158"/>
      <c r="H31" s="158"/>
      <c r="I31" s="158"/>
      <c r="J31" s="158"/>
      <c r="K31" s="158"/>
    </row>
    <row r="32" spans="1:11" ht="14.25" customHeight="1">
      <c r="A32" s="158" t="s">
        <v>721</v>
      </c>
      <c r="B32" s="158">
        <f>COUNTIF(Dados_TD!$C:$C,"Não responderam")</f>
        <v>9</v>
      </c>
      <c r="C32" s="158">
        <f>SUM(D$42:D$45)</f>
        <v>1</v>
      </c>
      <c r="D32" s="158">
        <f>SUM(D$37:D$41)</f>
        <v>8</v>
      </c>
      <c r="E32" s="158"/>
      <c r="F32" s="158"/>
      <c r="G32" s="158"/>
      <c r="H32" s="158"/>
      <c r="I32" s="158"/>
      <c r="J32" s="158"/>
      <c r="K32" s="158"/>
    </row>
    <row r="33" spans="1:11" ht="14.25" customHeight="1">
      <c r="A33" s="158"/>
      <c r="B33" s="158"/>
      <c r="C33" s="158"/>
      <c r="D33" s="158"/>
      <c r="E33" s="158"/>
      <c r="F33" s="158"/>
      <c r="G33" s="158"/>
      <c r="H33" s="158"/>
      <c r="I33" s="158"/>
      <c r="J33" s="158"/>
      <c r="K33" s="158"/>
    </row>
    <row r="34" spans="1:11" ht="14.25" customHeight="1">
      <c r="A34" s="158"/>
      <c r="B34" s="158"/>
      <c r="C34" s="158"/>
      <c r="D34" s="158"/>
      <c r="E34" s="158"/>
      <c r="F34" s="158"/>
      <c r="G34" s="158"/>
      <c r="H34" s="158"/>
      <c r="I34" s="158"/>
      <c r="J34" s="158"/>
      <c r="K34" s="158"/>
    </row>
    <row r="35" spans="1:11" ht="14.25" customHeight="1">
      <c r="A35" s="193" t="s">
        <v>775</v>
      </c>
      <c r="B35" s="185"/>
      <c r="C35" s="185"/>
      <c r="D35" s="181"/>
      <c r="E35" s="158"/>
      <c r="F35" s="158"/>
      <c r="G35" s="158"/>
      <c r="H35" s="158"/>
      <c r="I35" s="158"/>
      <c r="J35" s="158"/>
      <c r="K35" s="158"/>
    </row>
    <row r="36" spans="1:11" ht="14.25" customHeight="1">
      <c r="A36" s="158"/>
      <c r="B36" s="127" t="s">
        <v>574</v>
      </c>
      <c r="C36" s="127" t="s">
        <v>650</v>
      </c>
      <c r="D36" s="127" t="s">
        <v>721</v>
      </c>
      <c r="E36" s="158"/>
      <c r="F36" s="158"/>
      <c r="G36" s="158"/>
      <c r="H36" s="158"/>
      <c r="I36" s="158"/>
      <c r="J36" s="158"/>
      <c r="K36" s="158"/>
    </row>
    <row r="37" spans="1:11" ht="14.25" customHeight="1">
      <c r="A37" s="158" t="s">
        <v>584</v>
      </c>
      <c r="B37" s="158">
        <f>COUNTIFS(Dados_TD!C:C,'Dados Dash'!$A$30,Dados_TD!B:B,"Outro")</f>
        <v>2</v>
      </c>
      <c r="C37" s="158">
        <f>COUNTIFS(Dados_TD!C:C,'Dados Dash'!$A$31,Dados_TD!B:B,"Outro")</f>
        <v>0</v>
      </c>
      <c r="D37" s="158">
        <f>COUNTIFS(Dados_TD!$C:$C,'Dados Dash'!$A$32,Dados_TD!$B:$B,"Outro")</f>
        <v>0</v>
      </c>
      <c r="E37" s="158"/>
      <c r="F37" s="158"/>
      <c r="G37" s="158"/>
      <c r="H37" s="158"/>
      <c r="I37" s="158"/>
      <c r="J37" s="158"/>
      <c r="K37" s="158"/>
    </row>
    <row r="38" spans="1:11" ht="14.25" customHeight="1">
      <c r="A38" s="158" t="s">
        <v>772</v>
      </c>
      <c r="B38" s="158">
        <f>COUNTIFS(Dados_TD!C:C,'Dados Dash'!$A$30,Dados_TD!B:B,"Setor regulado: empresa ou entidade representativa")</f>
        <v>9</v>
      </c>
      <c r="C38" s="158">
        <f>COUNTIFS(Dados_TD!C:C,'Dados Dash'!$A$31,Dados_TD!B:B,"Setor regulado: empresa ou entidade representativa")</f>
        <v>1</v>
      </c>
      <c r="D38" s="158">
        <f>COUNTIFS(Dados_TD!$C:$C,'Dados Dash'!$A$32,Dados_TD!$B:$B,"Setor regulado: empresa ou entidade representativa")</f>
        <v>7</v>
      </c>
      <c r="E38" s="158"/>
      <c r="F38" s="158" t="s">
        <v>591</v>
      </c>
      <c r="G38" s="158"/>
      <c r="H38" s="158"/>
      <c r="I38" s="158"/>
      <c r="J38" s="158"/>
      <c r="K38" s="158"/>
    </row>
    <row r="39" spans="1:11" ht="14.25" customHeight="1">
      <c r="A39" s="158" t="s">
        <v>771</v>
      </c>
      <c r="B39" s="158">
        <f>COUNTIFS(Dados_TD!C:C,'Dados Dash'!$A$30,Dados_TD!B:B,"Conselho, sindicato ou associação de profissionais")</f>
        <v>0</v>
      </c>
      <c r="C39" s="158">
        <f>COUNTIFS(Dados_TD!C:C,'Dados Dash'!$A$31,Dados_TD!B:B,"Conselho, sindicato ou associação de profissionais")</f>
        <v>0</v>
      </c>
      <c r="D39" s="158">
        <f>COUNTIFS(Dados_TD!$C:$C,'Dados Dash'!$A$32,Dados_TD!$B:$B,"Conselho, sindicato ou associação de profissionais")</f>
        <v>1</v>
      </c>
      <c r="E39" s="158"/>
      <c r="F39" s="158" t="s">
        <v>610</v>
      </c>
      <c r="G39" s="158"/>
      <c r="H39" s="158"/>
      <c r="I39" s="158"/>
      <c r="J39" s="158"/>
      <c r="K39" s="158"/>
    </row>
    <row r="40" spans="1:11" ht="14.25" customHeight="1">
      <c r="A40" s="158" t="s">
        <v>770</v>
      </c>
      <c r="B40" s="158">
        <f>COUNTIFS(Dados_TD!C:C,'Dados Dash'!$A$30,Dados_TD!B:B,"Entidade de defesa do consumidor ou associação de pacientes")</f>
        <v>0</v>
      </c>
      <c r="C40" s="158">
        <f>COUNTIFS(Dados_TD!C:C,'Dados Dash'!$A$31,Dados_TD!B:B,"Entidade de defesa do consumidor ou associação de pacientes")</f>
        <v>0</v>
      </c>
      <c r="D40" s="158">
        <f>COUNTIFS(Dados_TD!$C:$C,'Dados Dash'!$A$32,Dados_TD!$B:$B,"Entidade de defesa do consumidor ou associação de pacientes")</f>
        <v>0</v>
      </c>
      <c r="E40" s="158"/>
      <c r="F40" s="158" t="s">
        <v>776</v>
      </c>
      <c r="G40" s="158"/>
      <c r="H40" s="158"/>
      <c r="I40" s="158"/>
      <c r="J40" s="158"/>
      <c r="K40" s="158"/>
    </row>
    <row r="41" spans="1:11" ht="14.25" customHeight="1">
      <c r="A41" s="158" t="s">
        <v>769</v>
      </c>
      <c r="B41" s="158">
        <f>COUNTIFS(Dados_TD!C:C,'Dados Dash'!$A$30,Dados_TD!B:B,"Órgão ou entidade do poder público")</f>
        <v>1</v>
      </c>
      <c r="C41" s="158">
        <f>COUNTIFS(Dados_TD!C:C,'Dados Dash'!$A$31,Dados_TD!B:B,"Órgão ou entidade do poder público")</f>
        <v>0</v>
      </c>
      <c r="D41" s="158">
        <f>COUNTIFS(Dados_TD!$C:$C,'Dados Dash'!$A$32,Dados_TD!$B:$B,"Órgão ou entidade do poder público")</f>
        <v>0</v>
      </c>
      <c r="E41" s="158"/>
      <c r="F41" s="158" t="s">
        <v>605</v>
      </c>
      <c r="G41" s="158"/>
      <c r="H41" s="158"/>
      <c r="I41" s="158"/>
      <c r="J41" s="158"/>
      <c r="K41" s="158"/>
    </row>
    <row r="42" spans="1:11" ht="14.25" customHeight="1">
      <c r="A42" s="166" t="s">
        <v>768</v>
      </c>
      <c r="B42" s="158">
        <f>COUNTIFS(Dados_TD!C:C,'Dados Dash'!$A$30,Dados_TD!B:B,"Cidadão ou consumidor")</f>
        <v>0</v>
      </c>
      <c r="C42" s="158">
        <f>COUNTIFS(Dados_TD!C:C,'Dados Dash'!$A$31,Dados_TD!B:B,"Cidadão ou consumidor")</f>
        <v>0</v>
      </c>
      <c r="D42" s="158">
        <f>COUNTIFS(Dados_TD!$C:$C,'Dados Dash'!$A$32,Dados_TD!$B:$B,"Cidadão ou consumidor")</f>
        <v>0</v>
      </c>
      <c r="E42" s="158"/>
      <c r="F42" s="158" t="s">
        <v>777</v>
      </c>
      <c r="G42" s="158"/>
      <c r="H42" s="158"/>
      <c r="I42" s="158"/>
      <c r="J42" s="158"/>
      <c r="K42" s="158"/>
    </row>
    <row r="43" spans="1:11" ht="14.25" customHeight="1">
      <c r="A43" s="166" t="s">
        <v>767</v>
      </c>
      <c r="B43" s="158">
        <f>COUNTIFS(Dados_TD!C:C,'Dados Dash'!$A$30,Dados_TD!B:B,"Pesquisador ou membro da comunidade científica")</f>
        <v>0</v>
      </c>
      <c r="C43" s="158">
        <f>COUNTIFS(Dados_TD!C:C,'Dados Dash'!$A$31,Dados_TD!B:B,"Pesquisador ou membro da comunidade científica")</f>
        <v>0</v>
      </c>
      <c r="D43" s="158">
        <f>COUNTIFS(Dados_TD!$C:$C,'Dados Dash'!$A$32,Dados_TD!$B:$B,"Pesquisador ou membro da comunidade científica")</f>
        <v>0</v>
      </c>
      <c r="E43" s="158"/>
      <c r="F43" s="158" t="s">
        <v>778</v>
      </c>
      <c r="G43" s="158"/>
      <c r="H43" s="158"/>
      <c r="I43" s="158"/>
      <c r="J43" s="158"/>
      <c r="K43" s="158"/>
    </row>
    <row r="44" spans="1:11" ht="14.25" customHeight="1">
      <c r="A44" s="166" t="s">
        <v>766</v>
      </c>
      <c r="B44" s="158">
        <f>COUNTIFS(Dados_TD!C:C,'Dados Dash'!$A$30,Dados_TD!B:B,"Outros")</f>
        <v>1</v>
      </c>
      <c r="C44" s="158">
        <f>COUNTIFS(Dados_TD!C:C,'Dados Dash'!$A$31,Dados_TD!B:B,"Outros")</f>
        <v>0</v>
      </c>
      <c r="D44" s="158">
        <f>COUNTIFS(Dados_TD!$C:$C,'Dados Dash'!$A$32,Dados_TD!$B:$B,"Outros")</f>
        <v>0</v>
      </c>
      <c r="E44" s="158"/>
      <c r="F44" s="158" t="s">
        <v>779</v>
      </c>
      <c r="G44" s="158"/>
      <c r="H44" s="158"/>
      <c r="I44" s="158"/>
      <c r="J44" s="158"/>
      <c r="K44" s="158"/>
    </row>
    <row r="45" spans="1:11" ht="14.25" customHeight="1">
      <c r="A45" s="166" t="s">
        <v>681</v>
      </c>
      <c r="B45" s="158">
        <f>COUNTIFS(Dados_TD!C:C,'Dados Dash'!$A$30,Dados_TD!B:B,"Profissional de saúde")</f>
        <v>0</v>
      </c>
      <c r="C45" s="158">
        <f>COUNTIFS(Dados_TD!C:C,'Dados Dash'!$A$31,Dados_TD!B:B,"Profissional de saúde")</f>
        <v>0</v>
      </c>
      <c r="D45" s="158">
        <f>COUNTIFS(Dados_TD!$C:$C,'Dados Dash'!$A$32,Dados_TD!$B:$B,"Profissional de saúde")</f>
        <v>1</v>
      </c>
      <c r="E45" s="158"/>
      <c r="F45" s="158"/>
      <c r="G45" s="158"/>
      <c r="H45" s="158"/>
      <c r="I45" s="158"/>
      <c r="J45" s="158"/>
      <c r="K45" s="158"/>
    </row>
    <row r="46" spans="1:11" ht="14.25" customHeight="1">
      <c r="A46" s="158"/>
      <c r="B46" s="158"/>
      <c r="C46" s="158"/>
      <c r="D46" s="158"/>
      <c r="E46" s="158"/>
      <c r="F46" s="158"/>
      <c r="G46" s="158"/>
      <c r="H46" s="158"/>
      <c r="I46" s="158"/>
      <c r="J46" s="158"/>
      <c r="K46" s="158"/>
    </row>
    <row r="47" spans="1:11" ht="14.25" customHeight="1">
      <c r="A47" s="158"/>
      <c r="B47" s="158"/>
      <c r="C47" s="158"/>
      <c r="D47" s="158"/>
      <c r="E47" s="158"/>
      <c r="F47" s="158"/>
      <c r="G47" s="158"/>
      <c r="H47" s="158"/>
      <c r="I47" s="158"/>
      <c r="J47" s="158"/>
      <c r="K47" s="158"/>
    </row>
    <row r="48" spans="1:11" ht="14.25" customHeight="1">
      <c r="A48" s="193" t="s">
        <v>780</v>
      </c>
      <c r="B48" s="185"/>
      <c r="C48" s="185"/>
      <c r="D48" s="181"/>
      <c r="E48" s="158"/>
      <c r="F48" s="158"/>
      <c r="G48" s="158"/>
      <c r="H48" s="158"/>
      <c r="I48" s="158"/>
      <c r="J48" s="158"/>
      <c r="K48" s="158"/>
    </row>
    <row r="49" spans="1:11" ht="14.25" customHeight="1">
      <c r="A49" s="158" t="s">
        <v>781</v>
      </c>
      <c r="B49" s="158" t="s">
        <v>1</v>
      </c>
      <c r="C49" s="158" t="s">
        <v>29</v>
      </c>
      <c r="D49" s="158" t="s">
        <v>581</v>
      </c>
      <c r="E49" s="158"/>
      <c r="F49" s="158"/>
      <c r="G49" s="158"/>
      <c r="H49" s="158"/>
      <c r="I49" s="158"/>
      <c r="J49" s="158"/>
      <c r="K49" s="158"/>
    </row>
    <row r="50" spans="1:11" ht="14.25" customHeight="1">
      <c r="A50" s="158" t="s">
        <v>576</v>
      </c>
      <c r="B50" s="158">
        <f>COUNTIF(Dados_TD!D:D,"Positivos")</f>
        <v>13</v>
      </c>
      <c r="C50" s="158">
        <f>SUM(B64:B67)</f>
        <v>2</v>
      </c>
      <c r="D50" s="158">
        <f>SUM(B59:B63)</f>
        <v>11</v>
      </c>
      <c r="E50" s="158"/>
      <c r="F50" s="158"/>
      <c r="G50" s="158"/>
      <c r="H50" s="158"/>
      <c r="I50" s="158"/>
      <c r="J50" s="158"/>
      <c r="K50" s="158"/>
    </row>
    <row r="51" spans="1:11" ht="14.25" customHeight="1">
      <c r="A51" s="158" t="s">
        <v>652</v>
      </c>
      <c r="B51" s="158">
        <f>COUNTIF(Dados_TD!D:D,"Negativos")</f>
        <v>1</v>
      </c>
      <c r="C51" s="158">
        <f>SUM(C64:C67)</f>
        <v>0</v>
      </c>
      <c r="D51" s="158">
        <f>SUM(C59:C63)</f>
        <v>1</v>
      </c>
      <c r="E51" s="158"/>
      <c r="F51" s="158"/>
      <c r="G51" s="158"/>
      <c r="H51" s="158"/>
      <c r="I51" s="158"/>
      <c r="J51" s="158"/>
      <c r="K51" s="158"/>
    </row>
    <row r="52" spans="1:11" ht="14.25" customHeight="1">
      <c r="A52" s="158" t="s">
        <v>782</v>
      </c>
      <c r="B52" s="158">
        <f>COUNTIF(Dados_TD!D:D,"Positivos e Negativos")</f>
        <v>9</v>
      </c>
      <c r="C52" s="158">
        <f>SUM(D64:D67)</f>
        <v>0</v>
      </c>
      <c r="D52" s="158">
        <f>SUM(D59:D63)</f>
        <v>9</v>
      </c>
      <c r="E52" s="158"/>
      <c r="F52" s="158"/>
      <c r="G52" s="158"/>
      <c r="H52" s="158"/>
      <c r="I52" s="158"/>
      <c r="J52" s="158"/>
      <c r="K52" s="158"/>
    </row>
    <row r="53" spans="1:11" ht="14.25" customHeight="1">
      <c r="A53" s="158"/>
      <c r="B53" s="158"/>
      <c r="C53" s="158"/>
      <c r="D53" s="158"/>
      <c r="E53" s="158"/>
      <c r="F53" s="158"/>
      <c r="G53" s="158"/>
      <c r="H53" s="158"/>
      <c r="I53" s="158"/>
      <c r="J53" s="158"/>
      <c r="K53" s="158"/>
    </row>
    <row r="54" spans="1:11" ht="14.25" customHeight="1">
      <c r="A54" s="158"/>
      <c r="B54" s="158"/>
      <c r="C54" s="158"/>
      <c r="D54" s="158"/>
      <c r="E54" s="158"/>
      <c r="F54" s="158"/>
      <c r="G54" s="158"/>
      <c r="H54" s="158"/>
      <c r="I54" s="158"/>
      <c r="J54" s="158"/>
      <c r="K54" s="158"/>
    </row>
    <row r="55" spans="1:11" ht="14.25" customHeight="1">
      <c r="A55" s="158"/>
      <c r="B55" s="158"/>
      <c r="C55" s="158"/>
      <c r="D55" s="158"/>
      <c r="E55" s="158"/>
      <c r="F55" s="158"/>
      <c r="G55" s="158"/>
      <c r="H55" s="158"/>
      <c r="I55" s="158"/>
      <c r="J55" s="158"/>
      <c r="K55" s="158"/>
    </row>
    <row r="56" spans="1:11" ht="14.25" customHeight="1">
      <c r="A56" s="158"/>
      <c r="B56" s="158"/>
      <c r="C56" s="158"/>
      <c r="D56" s="158"/>
      <c r="E56" s="158"/>
      <c r="F56" s="158"/>
      <c r="G56" s="158"/>
      <c r="H56" s="158"/>
      <c r="I56" s="158"/>
      <c r="J56" s="158"/>
      <c r="K56" s="158"/>
    </row>
    <row r="57" spans="1:11" ht="14.25" customHeight="1">
      <c r="A57" s="193" t="s">
        <v>783</v>
      </c>
      <c r="B57" s="185"/>
      <c r="C57" s="185"/>
      <c r="D57" s="181"/>
      <c r="E57" s="158"/>
      <c r="F57" s="158"/>
      <c r="G57" s="158"/>
      <c r="H57" s="158"/>
      <c r="I57" s="158"/>
      <c r="J57" s="158"/>
      <c r="K57" s="158"/>
    </row>
    <row r="58" spans="1:11" ht="14.25" customHeight="1">
      <c r="A58" s="158"/>
      <c r="B58" s="158" t="s">
        <v>576</v>
      </c>
      <c r="C58" s="127" t="s">
        <v>652</v>
      </c>
      <c r="D58" s="158" t="s">
        <v>782</v>
      </c>
      <c r="E58" s="158"/>
      <c r="F58" s="158"/>
      <c r="G58" s="158"/>
      <c r="H58" s="158"/>
      <c r="I58" s="158"/>
      <c r="J58" s="158"/>
      <c r="K58" s="158"/>
    </row>
    <row r="59" spans="1:11" ht="14.25" customHeight="1">
      <c r="A59" s="158" t="s">
        <v>584</v>
      </c>
      <c r="B59" s="158">
        <f>COUNTIFS(Dados_TD!$B:$B,"Outro",Dados_TD!D:D,'Dados Dash'!$A$50)</f>
        <v>2</v>
      </c>
      <c r="C59" s="158">
        <f>COUNTIFS(Dados_TD!$B:$B,"Outro",Dados_TD!D:D,'Dados Dash'!$A$51)</f>
        <v>0</v>
      </c>
      <c r="D59" s="158">
        <f>COUNTIFS(Dados_TD!$B:$B,"Outro",Dados_TD!D:D,'Dados Dash'!$A$52)</f>
        <v>0</v>
      </c>
      <c r="E59" s="158"/>
      <c r="F59" s="158"/>
      <c r="G59" s="158"/>
      <c r="H59" s="158"/>
      <c r="I59" s="158"/>
      <c r="J59" s="158"/>
      <c r="K59" s="158"/>
    </row>
    <row r="60" spans="1:11" ht="14.25" customHeight="1">
      <c r="A60" s="158" t="s">
        <v>772</v>
      </c>
      <c r="B60" s="158">
        <f>COUNTIFS(Dados_TD!$B:$B,"Setor regulado: empresa ou entidade representativa",Dados_TD!D:D,'Dados Dash'!$A$50)</f>
        <v>8</v>
      </c>
      <c r="C60" s="158">
        <f>COUNTIFS(Dados_TD!$B:$B,"Setor regulado: empresa ou entidade representativa",Dados_TD!D:D,'Dados Dash'!$A$51)</f>
        <v>1</v>
      </c>
      <c r="D60" s="158">
        <f>COUNTIFS(Dados_TD!$B:$B,"Setor regulado: empresa ou entidade representativa",Dados_TD!D:D,'Dados Dash'!$A$52)</f>
        <v>8</v>
      </c>
      <c r="E60" s="158"/>
      <c r="F60" s="158"/>
      <c r="G60" s="158"/>
      <c r="H60" s="158"/>
      <c r="I60" s="158"/>
      <c r="J60" s="158"/>
      <c r="K60" s="158"/>
    </row>
    <row r="61" spans="1:11" ht="14.25" customHeight="1">
      <c r="A61" s="158" t="s">
        <v>771</v>
      </c>
      <c r="B61" s="158">
        <f>COUNTIFS(Dados_TD!$B:$B,"Conselho, sindicato ou associação de profissionais",Dados_TD!D:D,'Dados Dash'!$A$50)</f>
        <v>1</v>
      </c>
      <c r="C61" s="158">
        <f>COUNTIFS(Dados_TD!$B:$B,"Conselho, sindicato ou associação de profissionais",Dados_TD!D:D,'Dados Dash'!$A$51)</f>
        <v>0</v>
      </c>
      <c r="D61" s="158">
        <f>COUNTIFS(Dados_TD!$B:$B,"Conselho, sindicato ou associação de profissionais",Dados_TD!D:D,'Dados Dash'!$A$52)</f>
        <v>0</v>
      </c>
      <c r="E61" s="158"/>
      <c r="F61" s="158"/>
      <c r="G61" s="158"/>
      <c r="H61" s="158"/>
      <c r="I61" s="158"/>
      <c r="J61" s="158"/>
      <c r="K61" s="158"/>
    </row>
    <row r="62" spans="1:11" ht="14.25" customHeight="1">
      <c r="A62" s="158" t="s">
        <v>770</v>
      </c>
      <c r="B62" s="158">
        <f>COUNTIFS(Dados_TD!$B:$B,"Entidade de defesa do consumidor ou associação de pacientes",Dados_TD!D:D,'Dados Dash'!$A$50)</f>
        <v>0</v>
      </c>
      <c r="C62" s="158">
        <f>COUNTIFS(Dados_TD!$B:$B,"Entidade de defesa do consumidor ou associação de pacientes",Dados_TD!D:D,'Dados Dash'!$A$51)</f>
        <v>0</v>
      </c>
      <c r="D62" s="158">
        <f>COUNTIFS(Dados_TD!$B:$B,"Entidade de defesa do consumidor ou associação de pacientes",Dados_TD!D:D,'Dados Dash'!$A$52)</f>
        <v>0</v>
      </c>
      <c r="E62" s="158"/>
      <c r="F62" s="158"/>
      <c r="G62" s="158"/>
      <c r="H62" s="158"/>
      <c r="I62" s="158"/>
      <c r="J62" s="158"/>
      <c r="K62" s="158"/>
    </row>
    <row r="63" spans="1:11" ht="14.25" customHeight="1">
      <c r="A63" s="158" t="s">
        <v>769</v>
      </c>
      <c r="B63" s="158">
        <f>COUNTIFS(Dados_TD!$B:$B,"Órgão ou entidade do poder público",Dados_TD!D:D,'Dados Dash'!$A$50)</f>
        <v>0</v>
      </c>
      <c r="C63" s="158">
        <f>COUNTIFS(Dados_TD!$B:$B,"Órgão ou entidade do poder público",Dados_TD!D:D,'Dados Dash'!$A$51)</f>
        <v>0</v>
      </c>
      <c r="D63" s="158">
        <f>COUNTIFS(Dados_TD!$B:$B,"Órgão ou entidade do poder público",Dados_TD!D:D,'Dados Dash'!$A$52)</f>
        <v>1</v>
      </c>
      <c r="E63" s="158"/>
      <c r="F63" s="158"/>
      <c r="G63" s="158"/>
      <c r="H63" s="158"/>
      <c r="I63" s="158"/>
      <c r="J63" s="158"/>
      <c r="K63" s="158"/>
    </row>
    <row r="64" spans="1:11" ht="14.25" customHeight="1">
      <c r="A64" s="166" t="s">
        <v>768</v>
      </c>
      <c r="B64" s="158">
        <f>COUNTIFS(Dados_TD!$B:$B,"Cidadão ou consumidor",Dados_TD!D:D,'Dados Dash'!$A$50)</f>
        <v>0</v>
      </c>
      <c r="C64" s="158">
        <f>COUNTIFS(Dados_TD!$B:$B,"Cidadão ou consumidor",Dados_TD!D:D,'Dados Dash'!$A$51)</f>
        <v>0</v>
      </c>
      <c r="D64" s="158">
        <f>COUNTIFS(Dados_TD!$B:$B,"Cidadão ou consumidor",Dados_TD!D:D,'Dados Dash'!$A$52)</f>
        <v>0</v>
      </c>
      <c r="E64" s="158"/>
      <c r="F64" s="158"/>
      <c r="G64" s="158"/>
      <c r="H64" s="158"/>
      <c r="I64" s="158"/>
      <c r="J64" s="158"/>
      <c r="K64" s="158"/>
    </row>
    <row r="65" spans="1:11" ht="14.25" customHeight="1">
      <c r="A65" s="166" t="s">
        <v>767</v>
      </c>
      <c r="B65" s="158">
        <f>COUNTIFS(Dados_TD!$B:$B,"Pesquisador ou membro da comunidade científica",Dados_TD!D:D,'Dados Dash'!$A$50)</f>
        <v>0</v>
      </c>
      <c r="C65" s="158">
        <f>COUNTIFS(Dados_TD!$B:$B,"Pesquisador ou membro da comunidade científica",Dados_TD!D:D,'Dados Dash'!$A$51)</f>
        <v>0</v>
      </c>
      <c r="D65" s="158">
        <f>COUNTIFS(Dados_TD!$B:$B,"Pesquisador ou membro da comunidade científica",Dados_TD!D:D,'Dados Dash'!$A$52)</f>
        <v>0</v>
      </c>
      <c r="E65" s="158"/>
      <c r="F65" s="158"/>
      <c r="G65" s="158"/>
      <c r="H65" s="158"/>
      <c r="I65" s="158"/>
      <c r="J65" s="158"/>
      <c r="K65" s="158"/>
    </row>
    <row r="66" spans="1:11" ht="14.25" customHeight="1">
      <c r="A66" s="166" t="s">
        <v>766</v>
      </c>
      <c r="B66" s="158">
        <f>COUNTIFS(Dados_TD!$B:$B,"Outros",Dados_TD!D:D,'Dados Dash'!$A$50)</f>
        <v>1</v>
      </c>
      <c r="C66" s="158">
        <f>COUNTIFS(Dados_TD!$B:$B,"Outros",Dados_TD!D:D,'Dados Dash'!$A$51)</f>
        <v>0</v>
      </c>
      <c r="D66" s="158">
        <f>COUNTIFS(Dados_TD!$B:$B,"Outros",Dados_TD!D:D,'Dados Dash'!$A$52)</f>
        <v>0</v>
      </c>
      <c r="E66" s="158"/>
      <c r="F66" s="158"/>
      <c r="G66" s="158"/>
      <c r="H66" s="158"/>
      <c r="I66" s="158"/>
      <c r="J66" s="158"/>
      <c r="K66" s="158"/>
    </row>
    <row r="67" spans="1:11" ht="14.25" customHeight="1">
      <c r="A67" s="166" t="s">
        <v>681</v>
      </c>
      <c r="B67" s="158">
        <f>COUNTIFS(Dados_TD!$B:$B,"Profissional de saúde",Dados_TD!D:D,'Dados Dash'!$A$50)</f>
        <v>1</v>
      </c>
      <c r="C67" s="158">
        <f>COUNTIFS(Dados_TD!$B:$B,"Profissional de saúde",Dados_TD!D:D,'Dados Dash'!$A$51)</f>
        <v>0</v>
      </c>
      <c r="D67" s="158">
        <f>COUNTIFS(Dados_TD!$B:$B,"Profissional de saúde",Dados_TD!D:D,'Dados Dash'!$A$52)</f>
        <v>0</v>
      </c>
      <c r="E67" s="158"/>
      <c r="F67" s="158"/>
      <c r="G67" s="158"/>
      <c r="H67" s="158"/>
      <c r="I67" s="158"/>
      <c r="J67" s="158"/>
      <c r="K67" s="158"/>
    </row>
    <row r="68" spans="1:11" ht="14.25" customHeight="1">
      <c r="A68" s="158"/>
      <c r="B68" s="158"/>
      <c r="C68" s="158"/>
      <c r="D68" s="158"/>
      <c r="E68" s="158"/>
      <c r="F68" s="158"/>
      <c r="G68" s="158"/>
      <c r="H68" s="158"/>
      <c r="I68" s="158"/>
      <c r="J68" s="158"/>
      <c r="K68" s="158"/>
    </row>
    <row r="69" spans="1:11" ht="14.25" customHeight="1">
      <c r="A69" s="158"/>
      <c r="B69" s="158"/>
      <c r="C69" s="158"/>
      <c r="D69" s="158"/>
      <c r="E69" s="158"/>
      <c r="F69" s="158"/>
      <c r="G69" s="158"/>
      <c r="H69" s="158"/>
      <c r="I69" s="158"/>
      <c r="J69" s="158"/>
      <c r="K69" s="158"/>
    </row>
    <row r="70" spans="1:11" ht="14.25" customHeight="1">
      <c r="A70" s="158" t="s">
        <v>784</v>
      </c>
      <c r="B70" s="158"/>
      <c r="C70" s="158"/>
      <c r="D70" s="158"/>
      <c r="E70" s="158"/>
      <c r="F70" s="158"/>
      <c r="G70" s="158"/>
      <c r="H70" s="158"/>
      <c r="I70" s="158"/>
      <c r="J70" s="158"/>
      <c r="K70" s="158"/>
    </row>
    <row r="71" spans="1:11" ht="14.25" customHeight="1">
      <c r="A71" s="158" t="s">
        <v>785</v>
      </c>
      <c r="B71" s="158"/>
      <c r="C71" s="158"/>
      <c r="D71" s="158"/>
      <c r="E71" s="158"/>
      <c r="F71" s="158"/>
      <c r="G71" s="158"/>
      <c r="H71" s="158"/>
      <c r="I71" s="158"/>
      <c r="J71" s="158"/>
      <c r="K71" s="158"/>
    </row>
    <row r="72" spans="1:11" ht="14.25" customHeight="1">
      <c r="A72" s="158" t="s">
        <v>786</v>
      </c>
      <c r="B72" s="158"/>
      <c r="C72" s="158"/>
      <c r="D72" s="158"/>
      <c r="E72" s="158"/>
      <c r="F72" s="158"/>
      <c r="G72" s="158"/>
      <c r="H72" s="158"/>
      <c r="I72" s="158"/>
      <c r="J72" s="158"/>
      <c r="K72" s="158"/>
    </row>
    <row r="73" spans="1:11" ht="14.25" customHeight="1">
      <c r="A73" s="158" t="s">
        <v>787</v>
      </c>
      <c r="B73" s="158"/>
      <c r="C73" s="158"/>
      <c r="D73" s="158"/>
      <c r="E73" s="158"/>
      <c r="F73" s="158"/>
      <c r="G73" s="158"/>
      <c r="H73" s="158"/>
      <c r="I73" s="158"/>
      <c r="J73" s="158"/>
      <c r="K73" s="158"/>
    </row>
    <row r="74" spans="1:11" ht="14.25" customHeight="1">
      <c r="A74" s="158"/>
      <c r="B74" s="158"/>
      <c r="C74" s="158"/>
      <c r="D74" s="158"/>
      <c r="E74" s="158"/>
      <c r="F74" s="158"/>
      <c r="G74" s="158"/>
      <c r="H74" s="158"/>
      <c r="I74" s="158"/>
      <c r="J74" s="158"/>
      <c r="K74" s="158"/>
    </row>
    <row r="75" spans="1:11" ht="14.25" customHeight="1">
      <c r="A75" s="158"/>
      <c r="B75" s="158"/>
      <c r="C75" s="158"/>
      <c r="D75" s="158"/>
      <c r="E75" s="158"/>
      <c r="F75" s="158"/>
      <c r="G75" s="158"/>
      <c r="H75" s="158"/>
      <c r="I75" s="158"/>
      <c r="J75" s="158"/>
      <c r="K75" s="158"/>
    </row>
    <row r="76" spans="1:11" ht="14.25" customHeight="1">
      <c r="A76" s="158"/>
      <c r="B76" s="158"/>
      <c r="C76" s="158"/>
      <c r="D76" s="158"/>
      <c r="E76" s="158"/>
      <c r="F76" s="158"/>
      <c r="G76" s="158"/>
      <c r="H76" s="158"/>
      <c r="I76" s="158"/>
      <c r="J76" s="158"/>
      <c r="K76" s="158"/>
    </row>
    <row r="77" spans="1:11" ht="14.25" customHeight="1">
      <c r="A77" s="158"/>
      <c r="B77" s="158"/>
      <c r="C77" s="158"/>
      <c r="D77" s="158"/>
      <c r="E77" s="158"/>
      <c r="F77" s="158"/>
      <c r="G77" s="158"/>
      <c r="H77" s="158"/>
      <c r="I77" s="158"/>
      <c r="J77" s="158"/>
      <c r="K77" s="158"/>
    </row>
    <row r="78" spans="1:11" ht="14.25" customHeight="1">
      <c r="A78" s="158"/>
      <c r="B78" s="158"/>
      <c r="C78" s="158"/>
      <c r="D78" s="158"/>
      <c r="E78" s="158"/>
      <c r="F78" s="158"/>
      <c r="G78" s="158"/>
      <c r="H78" s="158"/>
      <c r="I78" s="158"/>
      <c r="J78" s="158"/>
      <c r="K78" s="158"/>
    </row>
    <row r="79" spans="1:11" ht="14.25" customHeight="1">
      <c r="A79" s="158"/>
      <c r="B79" s="158"/>
      <c r="C79" s="158"/>
      <c r="D79" s="158"/>
      <c r="E79" s="158"/>
      <c r="F79" s="158"/>
      <c r="G79" s="158"/>
      <c r="H79" s="158"/>
      <c r="I79" s="158"/>
      <c r="J79" s="158"/>
      <c r="K79" s="158"/>
    </row>
    <row r="80" spans="1:11" ht="14.25" customHeight="1">
      <c r="A80" s="158"/>
      <c r="B80" s="158"/>
      <c r="C80" s="158"/>
      <c r="D80" s="158"/>
      <c r="E80" s="158"/>
      <c r="F80" s="158"/>
      <c r="G80" s="158"/>
      <c r="H80" s="158"/>
      <c r="I80" s="158"/>
      <c r="J80" s="158"/>
      <c r="K80" s="158"/>
    </row>
    <row r="81" spans="1:11" ht="14.25" customHeight="1">
      <c r="A81" s="158"/>
      <c r="B81" s="158"/>
      <c r="C81" s="158"/>
      <c r="D81" s="158"/>
      <c r="E81" s="158"/>
      <c r="F81" s="158"/>
      <c r="G81" s="158"/>
      <c r="H81" s="158"/>
      <c r="I81" s="158"/>
      <c r="J81" s="158"/>
      <c r="K81" s="158"/>
    </row>
    <row r="82" spans="1:11" ht="14.25" customHeight="1">
      <c r="A82" s="158"/>
      <c r="B82" s="158"/>
      <c r="C82" s="158"/>
      <c r="D82" s="158"/>
      <c r="E82" s="158"/>
      <c r="F82" s="158"/>
      <c r="G82" s="158"/>
      <c r="H82" s="158"/>
      <c r="I82" s="158"/>
      <c r="J82" s="158"/>
      <c r="K82" s="158"/>
    </row>
    <row r="83" spans="1:11" ht="14.25" customHeight="1">
      <c r="A83" s="158"/>
      <c r="B83" s="158"/>
      <c r="C83" s="158"/>
      <c r="D83" s="158"/>
      <c r="E83" s="158"/>
      <c r="F83" s="158"/>
      <c r="G83" s="158"/>
      <c r="H83" s="158"/>
      <c r="I83" s="158"/>
      <c r="J83" s="158"/>
      <c r="K83" s="158"/>
    </row>
    <row r="84" spans="1:11" ht="14.25" customHeight="1">
      <c r="A84" s="158"/>
      <c r="B84" s="158"/>
      <c r="C84" s="158"/>
      <c r="D84" s="158"/>
      <c r="E84" s="158"/>
      <c r="F84" s="158"/>
      <c r="G84" s="158"/>
      <c r="H84" s="158"/>
      <c r="I84" s="158"/>
      <c r="J84" s="158"/>
      <c r="K84" s="158"/>
    </row>
    <row r="85" spans="1:11" ht="14.25" customHeight="1">
      <c r="A85" s="158"/>
      <c r="B85" s="158"/>
      <c r="C85" s="158"/>
      <c r="D85" s="158"/>
      <c r="E85" s="158"/>
      <c r="F85" s="158"/>
      <c r="G85" s="158"/>
      <c r="H85" s="158"/>
      <c r="I85" s="158"/>
      <c r="J85" s="158"/>
      <c r="K85" s="158"/>
    </row>
    <row r="86" spans="1:11" ht="14.25" customHeight="1">
      <c r="A86" s="158"/>
      <c r="B86" s="158"/>
      <c r="C86" s="158"/>
      <c r="D86" s="158"/>
      <c r="E86" s="158"/>
      <c r="F86" s="158"/>
      <c r="G86" s="158"/>
      <c r="H86" s="158"/>
      <c r="I86" s="158"/>
      <c r="J86" s="158"/>
      <c r="K86" s="158"/>
    </row>
    <row r="87" spans="1:11" ht="14.25" customHeight="1">
      <c r="A87" s="158"/>
      <c r="B87" s="158"/>
      <c r="C87" s="158"/>
      <c r="D87" s="158"/>
      <c r="E87" s="158"/>
      <c r="F87" s="158"/>
      <c r="G87" s="158"/>
      <c r="H87" s="158"/>
      <c r="I87" s="158"/>
      <c r="J87" s="158"/>
      <c r="K87" s="158"/>
    </row>
    <row r="88" spans="1:11" ht="14.25" customHeight="1">
      <c r="A88" s="158"/>
      <c r="B88" s="158"/>
      <c r="C88" s="158"/>
      <c r="D88" s="158"/>
      <c r="E88" s="158"/>
      <c r="F88" s="158"/>
      <c r="G88" s="158"/>
      <c r="H88" s="158"/>
      <c r="I88" s="158"/>
      <c r="J88" s="158"/>
      <c r="K88" s="158"/>
    </row>
    <row r="89" spans="1:11" ht="14.25" customHeight="1">
      <c r="A89" s="158"/>
      <c r="B89" s="158"/>
      <c r="C89" s="158"/>
      <c r="D89" s="158"/>
      <c r="E89" s="158"/>
      <c r="F89" s="158"/>
      <c r="G89" s="158"/>
      <c r="H89" s="158"/>
      <c r="I89" s="158"/>
      <c r="J89" s="158"/>
      <c r="K89" s="158"/>
    </row>
    <row r="90" spans="1:11" ht="14.25" customHeight="1">
      <c r="A90" s="158"/>
      <c r="B90" s="158"/>
      <c r="C90" s="158"/>
      <c r="D90" s="158"/>
      <c r="E90" s="158"/>
      <c r="F90" s="158"/>
      <c r="G90" s="158"/>
      <c r="H90" s="158"/>
      <c r="I90" s="158"/>
      <c r="J90" s="158"/>
      <c r="K90" s="158"/>
    </row>
    <row r="91" spans="1:11" ht="14.25" customHeight="1">
      <c r="A91" s="158"/>
      <c r="B91" s="158"/>
      <c r="C91" s="158"/>
      <c r="D91" s="158"/>
      <c r="E91" s="158"/>
      <c r="F91" s="158"/>
      <c r="G91" s="158"/>
      <c r="H91" s="158"/>
      <c r="I91" s="158"/>
      <c r="J91" s="158"/>
      <c r="K91" s="158"/>
    </row>
    <row r="92" spans="1:11" ht="14.25" customHeight="1">
      <c r="A92" s="158"/>
      <c r="B92" s="158"/>
      <c r="C92" s="158"/>
      <c r="D92" s="158"/>
      <c r="E92" s="158"/>
      <c r="F92" s="158"/>
      <c r="G92" s="158"/>
      <c r="H92" s="158"/>
      <c r="I92" s="158"/>
      <c r="J92" s="158"/>
      <c r="K92" s="158"/>
    </row>
    <row r="93" spans="1:11" ht="14.25" customHeight="1">
      <c r="A93" s="158"/>
      <c r="B93" s="158"/>
      <c r="C93" s="158"/>
      <c r="D93" s="158"/>
      <c r="E93" s="158"/>
      <c r="F93" s="158"/>
      <c r="G93" s="158"/>
      <c r="H93" s="158"/>
      <c r="I93" s="158"/>
      <c r="J93" s="158"/>
      <c r="K93" s="158"/>
    </row>
    <row r="94" spans="1:11" ht="14.25" customHeight="1">
      <c r="A94" s="158"/>
      <c r="B94" s="158"/>
      <c r="C94" s="158"/>
      <c r="D94" s="158"/>
      <c r="E94" s="158"/>
      <c r="F94" s="158"/>
      <c r="G94" s="158"/>
      <c r="H94" s="158"/>
      <c r="I94" s="158"/>
      <c r="J94" s="158"/>
      <c r="K94" s="158"/>
    </row>
    <row r="95" spans="1:11" ht="14.25" customHeight="1">
      <c r="A95" s="158"/>
      <c r="B95" s="158"/>
      <c r="C95" s="158"/>
      <c r="D95" s="158"/>
      <c r="E95" s="158"/>
      <c r="F95" s="158"/>
      <c r="G95" s="158"/>
      <c r="H95" s="158"/>
      <c r="I95" s="158"/>
      <c r="J95" s="158"/>
      <c r="K95" s="158"/>
    </row>
    <row r="96" spans="1:11" ht="14.25" customHeight="1">
      <c r="A96" s="158"/>
      <c r="B96" s="158"/>
      <c r="C96" s="158"/>
      <c r="D96" s="158"/>
      <c r="E96" s="158"/>
      <c r="F96" s="158"/>
      <c r="G96" s="158"/>
      <c r="H96" s="158"/>
      <c r="I96" s="158"/>
      <c r="J96" s="158"/>
      <c r="K96" s="158"/>
    </row>
    <row r="97" spans="1:11" ht="14.25" customHeight="1">
      <c r="A97" s="158"/>
      <c r="B97" s="158"/>
      <c r="C97" s="158"/>
      <c r="D97" s="158"/>
      <c r="E97" s="158"/>
      <c r="F97" s="158"/>
      <c r="G97" s="158"/>
      <c r="H97" s="158"/>
      <c r="I97" s="158"/>
      <c r="J97" s="158"/>
      <c r="K97" s="158"/>
    </row>
    <row r="98" spans="1:11" ht="14.25" customHeight="1">
      <c r="A98" s="158"/>
      <c r="B98" s="158"/>
      <c r="C98" s="158"/>
      <c r="D98" s="158"/>
      <c r="E98" s="158"/>
      <c r="F98" s="158"/>
      <c r="G98" s="158"/>
      <c r="H98" s="158"/>
      <c r="I98" s="158"/>
      <c r="J98" s="158"/>
      <c r="K98" s="158"/>
    </row>
    <row r="99" spans="1:11" ht="14.25" customHeight="1">
      <c r="A99" s="158"/>
      <c r="B99" s="158"/>
      <c r="C99" s="158"/>
      <c r="D99" s="158"/>
      <c r="E99" s="158"/>
      <c r="F99" s="158"/>
      <c r="G99" s="158"/>
      <c r="H99" s="158"/>
      <c r="I99" s="158"/>
      <c r="J99" s="158"/>
      <c r="K99" s="158"/>
    </row>
    <row r="100" spans="1:11" ht="14.25" customHeight="1">
      <c r="A100" s="158"/>
      <c r="B100" s="158"/>
      <c r="C100" s="158"/>
      <c r="D100" s="158"/>
      <c r="E100" s="158"/>
      <c r="F100" s="158"/>
      <c r="G100" s="158"/>
      <c r="H100" s="158"/>
      <c r="I100" s="158"/>
      <c r="J100" s="158"/>
      <c r="K100" s="158"/>
    </row>
  </sheetData>
  <mergeCells count="8">
    <mergeCell ref="A28:D28"/>
    <mergeCell ref="A48:D48"/>
    <mergeCell ref="A35:D35"/>
    <mergeCell ref="A57:D57"/>
    <mergeCell ref="A2:C2"/>
    <mergeCell ref="A8:C8"/>
    <mergeCell ref="A12:C12"/>
    <mergeCell ref="A23:C23"/>
  </mergeCells>
  <pageMargins left="0.511811024" right="0.511811024" top="0.78740157499999996" bottom="0.78740157499999996" header="0" footer="0"/>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00"/>
  <sheetViews>
    <sheetView workbookViewId="0"/>
  </sheetViews>
  <sheetFormatPr defaultColWidth="14.375" defaultRowHeight="15" customHeight="1"/>
  <cols>
    <col min="1" max="1" width="38.875" customWidth="1"/>
    <col min="2" max="11" width="8.75" customWidth="1"/>
  </cols>
  <sheetData>
    <row r="1" spans="1:1" ht="13.5" customHeight="1"/>
    <row r="2" spans="1:1" ht="13.5" customHeight="1">
      <c r="A2" s="167" t="s">
        <v>13</v>
      </c>
    </row>
    <row r="3" spans="1:1" ht="13.5" customHeight="1">
      <c r="A3" s="167" t="s">
        <v>21</v>
      </c>
    </row>
    <row r="4" spans="1:1" ht="13.5" customHeight="1">
      <c r="A4" s="167" t="s">
        <v>788</v>
      </c>
    </row>
    <row r="5" spans="1:1" ht="13.5" customHeight="1">
      <c r="A5" s="167" t="s">
        <v>296</v>
      </c>
    </row>
    <row r="6" spans="1:1" ht="13.5" customHeight="1"/>
    <row r="7" spans="1:1" ht="13.5" customHeight="1"/>
    <row r="8" spans="1:1" ht="13.5" customHeight="1">
      <c r="A8" s="167" t="s">
        <v>789</v>
      </c>
    </row>
    <row r="9" spans="1:1" ht="13.5" customHeight="1">
      <c r="A9" s="167" t="s">
        <v>574</v>
      </c>
    </row>
    <row r="10" spans="1:1" ht="13.5" customHeight="1">
      <c r="A10" s="167" t="s">
        <v>650</v>
      </c>
    </row>
    <row r="11" spans="1:1" ht="13.5" customHeight="1">
      <c r="A11" s="167" t="s">
        <v>721</v>
      </c>
    </row>
    <row r="12" spans="1:1" ht="13.5" customHeight="1"/>
    <row r="13" spans="1:1" ht="13.5" customHeight="1"/>
    <row r="14" spans="1:1" ht="13.5" customHeight="1"/>
    <row r="15" spans="1:1" ht="13.5" customHeight="1"/>
    <row r="16" spans="1:1"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sheetData>
  <pageMargins left="0.511811024" right="0.511811024" top="0.78740157499999996" bottom="0.78740157499999996" header="0" footer="0"/>
  <pageSetup paperSize="9" orientation="portrait"/>
  <tableParts count="2">
    <tablePart r:id="rId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100"/>
  <sheetViews>
    <sheetView workbookViewId="0"/>
  </sheetViews>
  <sheetFormatPr defaultColWidth="14.375" defaultRowHeight="15" customHeight="1"/>
  <cols>
    <col min="1" max="11" width="8.75" customWidth="1"/>
  </cols>
  <sheetData>
    <row r="1" ht="13.5" customHeight="1"/>
    <row r="2" ht="13.5" customHeight="1"/>
    <row r="3" ht="13.5" customHeight="1"/>
    <row r="4" ht="13.5" customHeight="1"/>
    <row r="5" ht="13.5" customHeight="1"/>
    <row r="6" ht="13.5" customHeight="1"/>
    <row r="7" ht="13.5" customHeight="1"/>
    <row r="8" ht="13.5" customHeight="1"/>
    <row r="9" ht="13.5" customHeight="1"/>
    <row r="10" ht="13.5" customHeight="1"/>
    <row r="11" ht="13.5" customHeight="1"/>
    <row r="12" ht="13.5" customHeight="1"/>
    <row r="13" ht="13.5" customHeight="1"/>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sheetData>
  <pageMargins left="0.511811024" right="0.511811024" top="0.78740157499999996" bottom="0.78740157499999996" header="0" footer="0"/>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9</vt:i4>
      </vt:variant>
    </vt:vector>
  </HeadingPairs>
  <TitlesOfParts>
    <vt:vector size="9" baseType="lpstr">
      <vt:lpstr>Contribuições por dispositivos</vt:lpstr>
      <vt:lpstr>Contribuições por pessoa</vt:lpstr>
      <vt:lpstr>Relato dos participantes</vt:lpstr>
      <vt:lpstr>Dashboard</vt:lpstr>
      <vt:lpstr> Gráficos e Tabelas</vt:lpstr>
      <vt:lpstr>Dados_TD</vt:lpstr>
      <vt:lpstr>Dados Dash</vt:lpstr>
      <vt:lpstr>Lista suspensa</vt:lpstr>
      <vt:lpstr>Planilha2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Cyro Barbosa Caldeira</dc:creator>
  <cp:keywords/>
  <dc:description/>
  <cp:lastModifiedBy>Rogério Sassonia RS</cp:lastModifiedBy>
  <cp:revision/>
  <dcterms:created xsi:type="dcterms:W3CDTF">2018-04-13T10:29:10Z</dcterms:created>
  <dcterms:modified xsi:type="dcterms:W3CDTF">2024-10-21T22:46:30Z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0x0101003EA23B54B4C11D478B02E3F24C9EDF15</vt:lpwstr>
  </property>
  <property fmtid="{D5CDD505-2E9C-101B-9397-08002B2CF9AE}" pid="3" name="MediaServiceImageTags">
    <vt:lpwstr/>
  </property>
</Properties>
</file>