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0" windowWidth="19200" windowHeight="11955" tabRatio="601" activeTab="2"/>
  </bookViews>
  <sheets>
    <sheet name="pH 1,2" sheetId="1" r:id="rId1"/>
    <sheet name="pH 4.5" sheetId="2" r:id="rId2"/>
    <sheet name="pH 6,8" sheetId="3" r:id="rId3"/>
  </sheets>
  <definedNames>
    <definedName name="_xlnm.Print_Area" localSheetId="0">'pH 1,2'!$A$1:$O$201</definedName>
    <definedName name="_xlnm.Print_Area" localSheetId="1">'pH 4.5'!$A$1:$O$201</definedName>
    <definedName name="_xlnm.Print_Area" localSheetId="2">'pH 6,8'!$A$1:$O$201</definedName>
  </definedNames>
  <calcPr fullCalcOnLoad="1"/>
</workbook>
</file>

<file path=xl/sharedStrings.xml><?xml version="1.0" encoding="utf-8"?>
<sst xmlns="http://schemas.openxmlformats.org/spreadsheetml/2006/main" count="321" uniqueCount="74">
  <si>
    <t>F1 =</t>
  </si>
  <si>
    <t>RSD%</t>
  </si>
  <si>
    <t xml:space="preserve">Soma  =  </t>
  </si>
  <si>
    <t>Tempo ( minutos )</t>
  </si>
  <si>
    <t>Volume Cuba ( mL )</t>
  </si>
  <si>
    <t>(Fator de Semelhança)</t>
  </si>
  <si>
    <t>tempos de coleta )</t>
  </si>
  <si>
    <t>F2 =</t>
  </si>
  <si>
    <t>Média</t>
  </si>
  <si>
    <t>(Fator de Diferença)</t>
  </si>
  <si>
    <t xml:space="preserve">Onde    (  n  =  </t>
  </si>
  <si>
    <t xml:space="preserve">F2 = </t>
  </si>
  <si>
    <t xml:space="preserve">F1 = </t>
  </si>
  <si>
    <t>nome do ativo (Reg - Piloto)</t>
  </si>
  <si>
    <t>Absoluto (nome do ativo Reg - Pilot)</t>
  </si>
  <si>
    <t xml:space="preserve"> (nome do ativo Reg - Pilot) ^ 2</t>
  </si>
  <si>
    <t>SOMATÓRIA  Result (nome do ativo ref. - teste)  x 100</t>
  </si>
  <si>
    <t xml:space="preserve">            SOMATÓRIA (Medicamento referência)</t>
  </si>
  <si>
    <r>
      <t>50 x LOG {[1 + (1/n) x SOMATÓRIA (nome do med. Ref. - nome do med. teste)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perscript"/>
        <sz val="10"/>
        <rFont val="Verdana"/>
        <family val="2"/>
      </rPr>
      <t>-0,5</t>
    </r>
    <r>
      <rPr>
        <sz val="10"/>
        <rFont val="Verdana"/>
        <family val="2"/>
      </rPr>
      <t xml:space="preserve"> x 100}</t>
    </r>
  </si>
  <si>
    <t>Empresa Solicitante:</t>
  </si>
  <si>
    <t>Endereço:</t>
  </si>
  <si>
    <t>Data de Fabricação</t>
  </si>
  <si>
    <t>1. DADOS DA EMPRESA</t>
  </si>
  <si>
    <t>2. DADOS DO MEDICAMENTO ANALISADO</t>
  </si>
  <si>
    <t>Dados das Amostras</t>
  </si>
  <si>
    <t>Nome Fantasia</t>
  </si>
  <si>
    <t>Fabricante</t>
  </si>
  <si>
    <t>Endereço do Fabricante</t>
  </si>
  <si>
    <t>Forma Farmacêutica</t>
  </si>
  <si>
    <t>Apresentação (dosagem)</t>
  </si>
  <si>
    <t>Número da Nota Fiscal</t>
  </si>
  <si>
    <t>Número do Lote</t>
  </si>
  <si>
    <t>Prazo de Validade</t>
  </si>
  <si>
    <t>Medicamento Teste</t>
  </si>
  <si>
    <t>Medicamento Referência</t>
  </si>
  <si>
    <t>3. DESCRIÇÃO DO MÉTODO E REFERÊNCIAS</t>
  </si>
  <si>
    <t>7. GRÁFICO DO PERFIL DE DISSOLUÇÃO DOS MEDICAMENTOS ANALISADOS</t>
  </si>
  <si>
    <t>Valor F1 = especificação &lt; 15</t>
  </si>
  <si>
    <t>Valor F2 = especificação &gt; 50</t>
  </si>
  <si>
    <t>9. OBSERVAÇÃO(ÕES):</t>
  </si>
  <si>
    <t>ESPECIFICAÇÃO DA DILUIÇÃO</t>
  </si>
  <si>
    <t>ESPECIFICAÇÃO DO MÉTODO DE QUANTIFICAÇÃO</t>
  </si>
  <si>
    <t>Rotação:</t>
  </si>
  <si>
    <t>Tempos de Coleta:</t>
  </si>
  <si>
    <t>Temp. do Banho:</t>
  </si>
  <si>
    <t>Vol. de Amostra Coletado:</t>
  </si>
  <si>
    <t>Vol. das Cubas:</t>
  </si>
  <si>
    <t>Meio de Dissol.:</t>
  </si>
  <si>
    <t># 11</t>
  </si>
  <si>
    <t># 10</t>
  </si>
  <si>
    <t># 9</t>
  </si>
  <si>
    <t># 8</t>
  </si>
  <si>
    <t># 7</t>
  </si>
  <si>
    <t># 6</t>
  </si>
  <si>
    <t># 5</t>
  </si>
  <si>
    <t># 4</t>
  </si>
  <si>
    <t># 3</t>
  </si>
  <si>
    <t># 2</t>
  </si>
  <si>
    <t># 1</t>
  </si>
  <si>
    <t># 12</t>
  </si>
  <si>
    <t>Aparato:</t>
  </si>
  <si>
    <t>Reposição de Meio (em mL):</t>
  </si>
  <si>
    <t>Vol.do Rinse (qdo.neces.):</t>
  </si>
  <si>
    <t>Nome Genérico (DCB ou DCI)</t>
  </si>
  <si>
    <t>Assinale ao lado com "OK" somente o(s) tempo(s) de coleta a ser(em) considerado(s) para cálculo</t>
  </si>
  <si>
    <t xml:space="preserve">                                                                                      Perfil de Dissolução Comparativo</t>
  </si>
  <si>
    <t>X</t>
  </si>
  <si>
    <t>Perfil Comparativo do:</t>
  </si>
  <si>
    <t>Nome do medicamento teste</t>
  </si>
  <si>
    <t>Nome do medicamento referência</t>
  </si>
  <si>
    <t>: % Dissolvida do fármaco</t>
  </si>
  <si>
    <t>4. DADOS DO PERFIL DE DISSOLUÇÃO PARA O MEDICAMENTO TESTE</t>
  </si>
  <si>
    <t>5. DADOS DO PERFIL DE DISSOLUÇÃO PARA O MEDICAMENTO REFERÊNCIA</t>
  </si>
  <si>
    <t>7. CÁLCULO DOS FATORES F1 E F2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</si>
</sst>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.0"/>
    <numFmt numFmtId="193" formatCode="0.000000"/>
    <numFmt numFmtId="194" formatCode="0.00000"/>
    <numFmt numFmtId="195" formatCode="0.000"/>
    <numFmt numFmtId="196" formatCode="0.00000000"/>
    <numFmt numFmtId="197" formatCode="0.0000000"/>
    <numFmt numFmtId="198" formatCode="0.0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00000"/>
    <numFmt numFmtId="203" formatCode="\:"/>
    <numFmt numFmtId="204" formatCode=";;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9"/>
      <color indexed="16"/>
      <name val="Verdana"/>
      <family val="2"/>
    </font>
    <font>
      <b/>
      <sz val="10"/>
      <color indexed="16"/>
      <name val="Verdana"/>
      <family val="2"/>
    </font>
    <font>
      <sz val="21"/>
      <color indexed="8"/>
      <name val="Arial"/>
      <family val="0"/>
    </font>
    <font>
      <sz val="9.5"/>
      <color indexed="8"/>
      <name val="Verdana"/>
      <family val="0"/>
    </font>
    <font>
      <sz val="9.8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49" fontId="10" fillId="33" borderId="12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9" fontId="10" fillId="33" borderId="14" xfId="0" applyNumberFormat="1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49" fontId="10" fillId="33" borderId="15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192" fontId="10" fillId="0" borderId="0" xfId="0" applyNumberFormat="1" applyFont="1" applyFill="1" applyBorder="1" applyAlignment="1" applyProtection="1">
      <alignment horizontal="center"/>
      <protection locked="0"/>
    </xf>
    <xf numFmtId="192" fontId="10" fillId="0" borderId="0" xfId="0" applyNumberFormat="1" applyFont="1" applyFill="1" applyAlignment="1" applyProtection="1">
      <alignment horizontal="center"/>
      <protection locked="0"/>
    </xf>
    <xf numFmtId="198" fontId="10" fillId="0" borderId="0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right"/>
      <protection locked="0"/>
    </xf>
    <xf numFmtId="0" fontId="10" fillId="33" borderId="11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11" xfId="0" applyNumberFormat="1" applyFont="1" applyFill="1" applyBorder="1" applyAlignment="1" applyProtection="1">
      <alignment/>
      <protection/>
    </xf>
    <xf numFmtId="2" fontId="10" fillId="33" borderId="12" xfId="0" applyNumberFormat="1" applyFont="1" applyFill="1" applyBorder="1" applyAlignment="1" applyProtection="1">
      <alignment/>
      <protection/>
    </xf>
    <xf numFmtId="2" fontId="10" fillId="33" borderId="14" xfId="0" applyNumberFormat="1" applyFont="1" applyFill="1" applyBorder="1" applyAlignment="1" applyProtection="1">
      <alignment/>
      <protection/>
    </xf>
    <xf numFmtId="2" fontId="10" fillId="33" borderId="15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5" fillId="33" borderId="10" xfId="0" applyNumberFormat="1" applyFont="1" applyFill="1" applyBorder="1" applyAlignment="1" applyProtection="1">
      <alignment horizontal="center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2" fontId="3" fillId="33" borderId="11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 horizontal="left" vertical="top"/>
      <protection/>
    </xf>
    <xf numFmtId="0" fontId="10" fillId="33" borderId="12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/>
      <protection/>
    </xf>
    <xf numFmtId="49" fontId="10" fillId="33" borderId="10" xfId="0" applyNumberFormat="1" applyFont="1" applyFill="1" applyBorder="1" applyAlignment="1" applyProtection="1">
      <alignment/>
      <protection/>
    </xf>
    <xf numFmtId="49" fontId="10" fillId="33" borderId="11" xfId="0" applyNumberFormat="1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194" fontId="10" fillId="33" borderId="0" xfId="0" applyNumberFormat="1" applyFont="1" applyFill="1" applyBorder="1" applyAlignment="1" applyProtection="1">
      <alignment horizontal="left"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49" fontId="10" fillId="33" borderId="11" xfId="0" applyNumberFormat="1" applyFont="1" applyFill="1" applyBorder="1" applyAlignment="1" applyProtection="1">
      <alignment/>
      <protection/>
    </xf>
    <xf numFmtId="49" fontId="10" fillId="33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33" borderId="11" xfId="0" applyFont="1" applyFill="1" applyBorder="1" applyAlignment="1" applyProtection="1">
      <alignment horizontal="right"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198" fontId="10" fillId="33" borderId="0" xfId="0" applyNumberFormat="1" applyFont="1" applyFill="1" applyBorder="1" applyAlignment="1" applyProtection="1">
      <alignment horizontal="center"/>
      <protection/>
    </xf>
    <xf numFmtId="198" fontId="10" fillId="33" borderId="10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2" fontId="10" fillId="33" borderId="10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195" fontId="10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/>
      <protection/>
    </xf>
    <xf numFmtId="195" fontId="10" fillId="33" borderId="11" xfId="0" applyNumberFormat="1" applyFont="1" applyFill="1" applyBorder="1" applyAlignment="1" applyProtection="1">
      <alignment horizontal="center"/>
      <protection/>
    </xf>
    <xf numFmtId="195" fontId="10" fillId="33" borderId="0" xfId="0" applyNumberFormat="1" applyFont="1" applyFill="1" applyBorder="1" applyAlignment="1" applyProtection="1">
      <alignment horizontal="left"/>
      <protection/>
    </xf>
    <xf numFmtId="195" fontId="5" fillId="33" borderId="11" xfId="0" applyNumberFormat="1" applyFont="1" applyFill="1" applyBorder="1" applyAlignment="1" applyProtection="1">
      <alignment horizontal="center"/>
      <protection/>
    </xf>
    <xf numFmtId="195" fontId="5" fillId="33" borderId="0" xfId="0" applyNumberFormat="1" applyFont="1" applyFill="1" applyBorder="1" applyAlignment="1" applyProtection="1">
      <alignment horizontal="center"/>
      <protection/>
    </xf>
    <xf numFmtId="2" fontId="11" fillId="33" borderId="0" xfId="0" applyNumberFormat="1" applyFont="1" applyFill="1" applyBorder="1" applyAlignment="1" applyProtection="1">
      <alignment horizontal="center"/>
      <protection/>
    </xf>
    <xf numFmtId="2" fontId="11" fillId="33" borderId="10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/>
      <protection/>
    </xf>
    <xf numFmtId="2" fontId="10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right" vertical="top" wrapText="1"/>
      <protection locked="0"/>
    </xf>
    <xf numFmtId="0" fontId="3" fillId="33" borderId="18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98" fontId="9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10" fillId="33" borderId="14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2" fontId="6" fillId="35" borderId="23" xfId="0" applyNumberFormat="1" applyFont="1" applyFill="1" applyBorder="1" applyAlignment="1" applyProtection="1">
      <alignment horizontal="center"/>
      <protection hidden="1"/>
    </xf>
    <xf numFmtId="2" fontId="9" fillId="33" borderId="23" xfId="0" applyNumberFormat="1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 applyProtection="1">
      <alignment horizontal="center"/>
      <protection hidden="1"/>
    </xf>
    <xf numFmtId="1" fontId="6" fillId="35" borderId="25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/>
      <protection hidden="1"/>
    </xf>
    <xf numFmtId="2" fontId="9" fillId="35" borderId="25" xfId="0" applyNumberFormat="1" applyFont="1" applyFill="1" applyBorder="1" applyAlignment="1" applyProtection="1">
      <alignment horizontal="center"/>
      <protection hidden="1"/>
    </xf>
    <xf numFmtId="198" fontId="9" fillId="33" borderId="0" xfId="0" applyNumberFormat="1" applyFont="1" applyFill="1" applyBorder="1" applyAlignment="1" applyProtection="1">
      <alignment horizontal="center"/>
      <protection hidden="1"/>
    </xf>
    <xf numFmtId="198" fontId="9" fillId="33" borderId="10" xfId="0" applyNumberFormat="1" applyFont="1" applyFill="1" applyBorder="1" applyAlignment="1" applyProtection="1">
      <alignment horizontal="center"/>
      <protection hidden="1"/>
    </xf>
    <xf numFmtId="2" fontId="9" fillId="33" borderId="25" xfId="0" applyNumberFormat="1" applyFont="1" applyFill="1" applyBorder="1" applyAlignment="1" applyProtection="1">
      <alignment horizontal="center"/>
      <protection hidden="1"/>
    </xf>
    <xf numFmtId="2" fontId="9" fillId="33" borderId="26" xfId="0" applyNumberFormat="1" applyFont="1" applyFill="1" applyBorder="1" applyAlignment="1" applyProtection="1">
      <alignment horizontal="center"/>
      <protection hidden="1"/>
    </xf>
    <xf numFmtId="2" fontId="6" fillId="35" borderId="24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2" fontId="6" fillId="33" borderId="10" xfId="0" applyNumberFormat="1" applyFont="1" applyFill="1" applyBorder="1" applyAlignment="1" applyProtection="1">
      <alignment horizontal="left"/>
      <protection hidden="1"/>
    </xf>
    <xf numFmtId="2" fontId="9" fillId="33" borderId="0" xfId="0" applyNumberFormat="1" applyFont="1" applyFill="1" applyBorder="1" applyAlignment="1" applyProtection="1">
      <alignment horizontal="center"/>
      <protection hidden="1"/>
    </xf>
    <xf numFmtId="2" fontId="9" fillId="33" borderId="10" xfId="0" applyNumberFormat="1" applyFont="1" applyFill="1" applyBorder="1" applyAlignment="1" applyProtection="1">
      <alignment horizontal="center"/>
      <protection hidden="1"/>
    </xf>
    <xf numFmtId="2" fontId="6" fillId="35" borderId="13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2" fontId="6" fillId="0" borderId="16" xfId="0" applyNumberFormat="1" applyFont="1" applyFill="1" applyBorder="1" applyAlignment="1" applyProtection="1">
      <alignment horizontal="center"/>
      <protection hidden="1"/>
    </xf>
    <xf numFmtId="2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1" fontId="6" fillId="35" borderId="23" xfId="0" applyNumberFormat="1" applyFont="1" applyFill="1" applyBorder="1" applyAlignment="1" applyProtection="1">
      <alignment horizontal="center"/>
      <protection hidden="1"/>
    </xf>
    <xf numFmtId="2" fontId="9" fillId="35" borderId="23" xfId="0" applyNumberFormat="1" applyFont="1" applyFill="1" applyBorder="1" applyAlignment="1" applyProtection="1">
      <alignment horizontal="center"/>
      <protection hidden="1"/>
    </xf>
    <xf numFmtId="192" fontId="9" fillId="33" borderId="0" xfId="0" applyNumberFormat="1" applyFont="1" applyFill="1" applyBorder="1" applyAlignment="1" applyProtection="1">
      <alignment horizontal="center"/>
      <protection hidden="1"/>
    </xf>
    <xf numFmtId="192" fontId="9" fillId="33" borderId="0" xfId="0" applyNumberFormat="1" applyFont="1" applyFill="1" applyBorder="1" applyAlignment="1" applyProtection="1">
      <alignment/>
      <protection hidden="1"/>
    </xf>
    <xf numFmtId="2" fontId="6" fillId="35" borderId="19" xfId="0" applyNumberFormat="1" applyFont="1" applyFill="1" applyBorder="1" applyAlignment="1" applyProtection="1">
      <alignment horizontal="center"/>
      <protection hidden="1"/>
    </xf>
    <xf numFmtId="2" fontId="6" fillId="35" borderId="20" xfId="0" applyNumberFormat="1" applyFont="1" applyFill="1" applyBorder="1" applyAlignment="1" applyProtection="1">
      <alignment horizontal="center"/>
      <protection hidden="1"/>
    </xf>
    <xf numFmtId="2" fontId="9" fillId="0" borderId="21" xfId="0" applyNumberFormat="1" applyFont="1" applyFill="1" applyBorder="1" applyAlignment="1" applyProtection="1">
      <alignment horizontal="center"/>
      <protection hidden="1"/>
    </xf>
    <xf numFmtId="2" fontId="9" fillId="0" borderId="27" xfId="0" applyNumberFormat="1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2" fontId="10" fillId="33" borderId="0" xfId="0" applyNumberFormat="1" applyFont="1" applyFill="1" applyBorder="1" applyAlignment="1" applyProtection="1">
      <alignment horizontal="center"/>
      <protection hidden="1"/>
    </xf>
    <xf numFmtId="2" fontId="10" fillId="33" borderId="10" xfId="0" applyNumberFormat="1" applyFont="1" applyFill="1" applyBorder="1" applyAlignment="1" applyProtection="1">
      <alignment horizontal="center"/>
      <protection hidden="1"/>
    </xf>
    <xf numFmtId="2" fontId="10" fillId="33" borderId="23" xfId="0" applyNumberFormat="1" applyFont="1" applyFill="1" applyBorder="1" applyAlignment="1" applyProtection="1">
      <alignment horizontal="center"/>
      <protection hidden="1"/>
    </xf>
    <xf numFmtId="195" fontId="10" fillId="33" borderId="0" xfId="0" applyNumberFormat="1" applyFont="1" applyFill="1" applyBorder="1" applyAlignment="1" applyProtection="1">
      <alignment horizontal="center"/>
      <protection hidden="1"/>
    </xf>
    <xf numFmtId="195" fontId="10" fillId="33" borderId="10" xfId="0" applyNumberFormat="1" applyFont="1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 horizontal="right"/>
      <protection hidden="1"/>
    </xf>
    <xf numFmtId="2" fontId="3" fillId="33" borderId="18" xfId="0" applyNumberFormat="1" applyFont="1" applyFill="1" applyBorder="1" applyAlignment="1" applyProtection="1">
      <alignment horizontal="left"/>
      <protection hidden="1"/>
    </xf>
    <xf numFmtId="195" fontId="10" fillId="33" borderId="23" xfId="0" applyNumberFormat="1" applyFont="1" applyFill="1" applyBorder="1" applyAlignment="1" applyProtection="1">
      <alignment horizontal="center"/>
      <protection hidden="1"/>
    </xf>
    <xf numFmtId="2" fontId="3" fillId="33" borderId="29" xfId="0" applyNumberFormat="1" applyFont="1" applyFill="1" applyBorder="1" applyAlignment="1" applyProtection="1">
      <alignment horizontal="center"/>
      <protection hidden="1"/>
    </xf>
    <xf numFmtId="2" fontId="3" fillId="33" borderId="15" xfId="0" applyNumberFormat="1" applyFont="1" applyFill="1" applyBorder="1" applyAlignment="1" applyProtection="1">
      <alignment horizontal="center"/>
      <protection hidden="1"/>
    </xf>
    <xf numFmtId="2" fontId="3" fillId="33" borderId="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top"/>
      <protection locked="0"/>
    </xf>
    <xf numFmtId="0" fontId="10" fillId="33" borderId="17" xfId="0" applyFont="1" applyFill="1" applyBorder="1" applyAlignment="1" applyProtection="1">
      <alignment horizontal="center"/>
      <protection/>
    </xf>
    <xf numFmtId="195" fontId="10" fillId="33" borderId="22" xfId="0" applyNumberFormat="1" applyFont="1" applyFill="1" applyBorder="1" applyAlignment="1" applyProtection="1">
      <alignment horizontal="center"/>
      <protection/>
    </xf>
    <xf numFmtId="2" fontId="3" fillId="33" borderId="29" xfId="0" applyNumberFormat="1" applyFont="1" applyFill="1" applyBorder="1" applyAlignment="1" applyProtection="1">
      <alignment horizontal="center"/>
      <protection/>
    </xf>
    <xf numFmtId="2" fontId="10" fillId="33" borderId="0" xfId="0" applyNumberFormat="1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9" fillId="33" borderId="11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hidden="1"/>
    </xf>
    <xf numFmtId="0" fontId="6" fillId="35" borderId="27" xfId="0" applyFont="1" applyFill="1" applyBorder="1" applyAlignment="1" applyProtection="1">
      <alignment horizontal="center"/>
      <protection hidden="1"/>
    </xf>
    <xf numFmtId="0" fontId="9" fillId="0" borderId="22" xfId="0" applyFont="1" applyFill="1" applyBorder="1" applyAlignment="1" applyProtection="1">
      <alignment/>
      <protection hidden="1"/>
    </xf>
    <xf numFmtId="0" fontId="9" fillId="0" borderId="29" xfId="0" applyFont="1" applyFill="1" applyBorder="1" applyAlignment="1" applyProtection="1">
      <alignment/>
      <protection hidden="1"/>
    </xf>
    <xf numFmtId="1" fontId="10" fillId="33" borderId="0" xfId="0" applyNumberFormat="1" applyFont="1" applyFill="1" applyBorder="1" applyAlignment="1" applyProtection="1">
      <alignment horizontal="center"/>
      <protection hidden="1"/>
    </xf>
    <xf numFmtId="204" fontId="10" fillId="0" borderId="0" xfId="0" applyNumberFormat="1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0" fontId="21" fillId="36" borderId="0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/>
      <protection locked="0"/>
    </xf>
    <xf numFmtId="2" fontId="9" fillId="35" borderId="0" xfId="0" applyNumberFormat="1" applyFont="1" applyFill="1" applyBorder="1" applyAlignment="1" applyProtection="1">
      <alignment horizontal="center"/>
      <protection locked="0"/>
    </xf>
    <xf numFmtId="2" fontId="9" fillId="35" borderId="0" xfId="0" applyNumberFormat="1" applyFont="1" applyFill="1" applyAlignment="1" applyProtection="1">
      <alignment horizontal="center"/>
      <protection locked="0"/>
    </xf>
    <xf numFmtId="2" fontId="9" fillId="35" borderId="25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2" fontId="19" fillId="35" borderId="0" xfId="0" applyNumberFormat="1" applyFont="1" applyFill="1" applyBorder="1" applyAlignment="1" applyProtection="1">
      <alignment horizontal="center"/>
      <protection locked="0"/>
    </xf>
    <xf numFmtId="2" fontId="19" fillId="35" borderId="0" xfId="0" applyNumberFormat="1" applyFont="1" applyFill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Alignment="1" applyProtection="1">
      <alignment horizontal="center"/>
      <protection locked="0"/>
    </xf>
    <xf numFmtId="2" fontId="9" fillId="0" borderId="31" xfId="0" applyNumberFormat="1" applyFont="1" applyFill="1" applyBorder="1" applyAlignment="1" applyProtection="1">
      <alignment horizontal="center"/>
      <protection locked="0"/>
    </xf>
    <xf numFmtId="0" fontId="10" fillId="37" borderId="2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38" borderId="32" xfId="0" applyFont="1" applyFill="1" applyBorder="1" applyAlignment="1" applyProtection="1">
      <alignment horizontal="center"/>
      <protection hidden="1"/>
    </xf>
    <xf numFmtId="0" fontId="14" fillId="38" borderId="33" xfId="0" applyFont="1" applyFill="1" applyBorder="1" applyAlignment="1" applyProtection="1">
      <alignment horizontal="center"/>
      <protection hidden="1"/>
    </xf>
    <xf numFmtId="0" fontId="14" fillId="38" borderId="34" xfId="0" applyFont="1" applyFill="1" applyBorder="1" applyAlignment="1" applyProtection="1">
      <alignment horizontal="center"/>
      <protection hidden="1"/>
    </xf>
    <xf numFmtId="0" fontId="8" fillId="39" borderId="13" xfId="0" applyFont="1" applyFill="1" applyBorder="1" applyAlignment="1" applyProtection="1">
      <alignment horizontal="left" vertical="center"/>
      <protection locked="0"/>
    </xf>
    <xf numFmtId="0" fontId="8" fillId="39" borderId="30" xfId="0" applyFont="1" applyFill="1" applyBorder="1" applyAlignment="1" applyProtection="1">
      <alignment horizontal="right" vertical="center"/>
      <protection locked="0"/>
    </xf>
    <xf numFmtId="0" fontId="8" fillId="39" borderId="13" xfId="0" applyFont="1" applyFill="1" applyBorder="1" applyAlignment="1" applyProtection="1">
      <alignment horizontal="right" vertical="center"/>
      <protection locked="0"/>
    </xf>
    <xf numFmtId="0" fontId="8" fillId="39" borderId="35" xfId="0" applyFont="1" applyFill="1" applyBorder="1" applyAlignment="1" applyProtection="1">
      <alignment horizontal="left" vertical="center"/>
      <protection hidden="1"/>
    </xf>
    <xf numFmtId="0" fontId="8" fillId="39" borderId="28" xfId="0" applyFont="1" applyFill="1" applyBorder="1" applyAlignment="1" applyProtection="1">
      <alignment horizontal="left" vertical="center"/>
      <protection hidden="1"/>
    </xf>
    <xf numFmtId="0" fontId="8" fillId="39" borderId="18" xfId="0" applyFont="1" applyFill="1" applyBorder="1" applyAlignment="1" applyProtection="1">
      <alignment horizontal="left" vertical="center"/>
      <protection hidden="1"/>
    </xf>
    <xf numFmtId="0" fontId="8" fillId="39" borderId="35" xfId="0" applyFont="1" applyFill="1" applyBorder="1" applyAlignment="1" applyProtection="1">
      <alignment horizontal="right" vertical="center"/>
      <protection hidden="1"/>
    </xf>
    <xf numFmtId="0" fontId="8" fillId="39" borderId="28" xfId="0" applyFont="1" applyFill="1" applyBorder="1" applyAlignment="1" applyProtection="1">
      <alignment horizontal="right" vertical="center"/>
      <protection hidden="1"/>
    </xf>
    <xf numFmtId="0" fontId="8" fillId="38" borderId="17" xfId="0" applyFont="1" applyFill="1" applyBorder="1" applyAlignment="1" applyProtection="1">
      <alignment horizontal="left"/>
      <protection/>
    </xf>
    <xf numFmtId="0" fontId="8" fillId="38" borderId="22" xfId="0" applyFont="1" applyFill="1" applyBorder="1" applyAlignment="1" applyProtection="1">
      <alignment horizontal="left"/>
      <protection/>
    </xf>
    <xf numFmtId="0" fontId="8" fillId="38" borderId="29" xfId="0" applyFont="1" applyFill="1" applyBorder="1" applyAlignment="1" applyProtection="1">
      <alignment horizontal="left"/>
      <protection/>
    </xf>
    <xf numFmtId="0" fontId="8" fillId="39" borderId="36" xfId="0" applyFont="1" applyFill="1" applyBorder="1" applyAlignment="1" applyProtection="1">
      <alignment horizontal="left" vertical="center"/>
      <protection locked="0"/>
    </xf>
    <xf numFmtId="0" fontId="8" fillId="39" borderId="37" xfId="0" applyFont="1" applyFill="1" applyBorder="1" applyAlignment="1" applyProtection="1">
      <alignment horizontal="right" vertical="center"/>
      <protection locked="0"/>
    </xf>
    <xf numFmtId="0" fontId="8" fillId="39" borderId="36" xfId="0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0" fontId="10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10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8" fillId="39" borderId="38" xfId="0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8" fillId="39" borderId="39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Alignment="1" applyProtection="1">
      <alignment horizontal="center" wrapText="1"/>
      <protection locked="0"/>
    </xf>
    <xf numFmtId="0" fontId="9" fillId="35" borderId="10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94" fontId="9" fillId="0" borderId="40" xfId="0" applyNumberFormat="1" applyFont="1" applyFill="1" applyBorder="1" applyAlignment="1" applyProtection="1">
      <alignment horizontal="center"/>
      <protection/>
    </xf>
    <xf numFmtId="194" fontId="9" fillId="0" borderId="41" xfId="0" applyNumberFormat="1" applyFont="1" applyFill="1" applyBorder="1" applyAlignment="1" applyProtection="1">
      <alignment horizontal="center"/>
      <protection/>
    </xf>
    <xf numFmtId="194" fontId="9" fillId="33" borderId="35" xfId="0" applyNumberFormat="1" applyFont="1" applyFill="1" applyBorder="1" applyAlignment="1" applyProtection="1">
      <alignment horizontal="center"/>
      <protection hidden="1"/>
    </xf>
    <xf numFmtId="194" fontId="9" fillId="33" borderId="18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9" fillId="33" borderId="15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21" fillId="36" borderId="10" xfId="0" applyFont="1" applyFill="1" applyBorder="1" applyAlignment="1" applyProtection="1">
      <alignment horizontal="center" vertical="center"/>
      <protection hidden="1"/>
    </xf>
    <xf numFmtId="0" fontId="21" fillId="36" borderId="25" xfId="0" applyFont="1" applyFill="1" applyBorder="1" applyAlignment="1" applyProtection="1">
      <alignment horizontal="center" vertical="center"/>
      <protection hidden="1"/>
    </xf>
    <xf numFmtId="0" fontId="21" fillId="36" borderId="11" xfId="0" applyFont="1" applyFill="1" applyBorder="1" applyAlignment="1" applyProtection="1">
      <alignment horizontal="center" vertical="center"/>
      <protection hidden="1"/>
    </xf>
    <xf numFmtId="0" fontId="9" fillId="35" borderId="35" xfId="0" applyFont="1" applyFill="1" applyBorder="1" applyAlignment="1" applyProtection="1">
      <alignment horizontal="center"/>
      <protection hidden="1"/>
    </xf>
    <xf numFmtId="0" fontId="9" fillId="35" borderId="18" xfId="0" applyFont="1" applyFill="1" applyBorder="1" applyAlignment="1" applyProtection="1">
      <alignment horizontal="center"/>
      <protection hidden="1"/>
    </xf>
    <xf numFmtId="0" fontId="6" fillId="33" borderId="35" xfId="0" applyFont="1" applyFill="1" applyBorder="1" applyAlignment="1" applyProtection="1">
      <alignment horizontal="center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9" fillId="33" borderId="35" xfId="0" applyFont="1" applyFill="1" applyBorder="1" applyAlignment="1" applyProtection="1">
      <alignment horizontal="center"/>
      <protection hidden="1"/>
    </xf>
    <xf numFmtId="0" fontId="9" fillId="33" borderId="18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49" fontId="9" fillId="33" borderId="14" xfId="0" applyNumberFormat="1" applyFont="1" applyFill="1" applyBorder="1" applyAlignment="1" applyProtection="1">
      <alignment horizontal="center"/>
      <protection locked="0"/>
    </xf>
    <xf numFmtId="49" fontId="9" fillId="33" borderId="15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righ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 applyProtection="1">
      <alignment horizontal="center" wrapText="1"/>
      <protection locked="0"/>
    </xf>
    <xf numFmtId="49" fontId="9" fillId="33" borderId="14" xfId="0" applyNumberFormat="1" applyFont="1" applyFill="1" applyBorder="1" applyAlignment="1" applyProtection="1">
      <alignment horizontal="center" wrapText="1"/>
      <protection locked="0"/>
    </xf>
    <xf numFmtId="49" fontId="9" fillId="35" borderId="11" xfId="0" applyNumberFormat="1" applyFont="1" applyFill="1" applyBorder="1" applyAlignment="1" applyProtection="1">
      <alignment horizontal="center" wrapText="1"/>
      <protection locked="0"/>
    </xf>
    <xf numFmtId="49" fontId="9" fillId="35" borderId="0" xfId="0" applyNumberFormat="1" applyFont="1" applyFill="1" applyAlignment="1" applyProtection="1">
      <alignment horizontal="center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49" fontId="9" fillId="35" borderId="0" xfId="0" applyNumberFormat="1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right" vertical="top" wrapText="1"/>
      <protection/>
    </xf>
    <xf numFmtId="0" fontId="6" fillId="33" borderId="22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left" vertical="top" wrapText="1"/>
      <protection locked="0"/>
    </xf>
    <xf numFmtId="0" fontId="9" fillId="33" borderId="29" xfId="0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Alignment="1" applyProtection="1">
      <alignment horizontal="center" wrapText="1"/>
      <protection locked="0"/>
    </xf>
    <xf numFmtId="49" fontId="9" fillId="33" borderId="10" xfId="0" applyNumberFormat="1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6" fillId="35" borderId="0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8" fillId="38" borderId="11" xfId="0" applyFont="1" applyFill="1" applyBorder="1" applyAlignment="1" applyProtection="1">
      <alignment horizontal="left"/>
      <protection/>
    </xf>
    <xf numFmtId="0" fontId="8" fillId="38" borderId="0" xfId="0" applyFont="1" applyFill="1" applyBorder="1" applyAlignment="1" applyProtection="1">
      <alignment horizontal="left"/>
      <protection/>
    </xf>
    <xf numFmtId="0" fontId="8" fillId="38" borderId="1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194" fontId="10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 horizontal="center"/>
      <protection hidden="1"/>
    </xf>
    <xf numFmtId="194" fontId="9" fillId="33" borderId="26" xfId="0" applyNumberFormat="1" applyFont="1" applyFill="1" applyBorder="1" applyAlignment="1" applyProtection="1">
      <alignment horizontal="center"/>
      <protection hidden="1"/>
    </xf>
    <xf numFmtId="194" fontId="9" fillId="0" borderId="13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/>
    </xf>
    <xf numFmtId="0" fontId="6" fillId="35" borderId="28" xfId="0" applyFont="1" applyFill="1" applyBorder="1" applyAlignment="1" applyProtection="1">
      <alignment horizontal="center"/>
      <protection hidden="1"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18" fillId="33" borderId="23" xfId="0" applyFont="1" applyFill="1" applyBorder="1" applyAlignment="1" applyProtection="1">
      <alignment horizontal="center"/>
      <protection locked="0"/>
    </xf>
    <xf numFmtId="0" fontId="18" fillId="33" borderId="35" xfId="0" applyFont="1" applyFill="1" applyBorder="1" applyAlignment="1" applyProtection="1">
      <alignment horizontal="center" shrinkToFit="1"/>
      <protection locked="0"/>
    </xf>
    <xf numFmtId="0" fontId="18" fillId="33" borderId="18" xfId="0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9" fillId="33" borderId="14" xfId="0" applyFont="1" applyFill="1" applyBorder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ont>
        <b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Perfil de Dissolução Comparativo :    Medicamento referência (conc.) x  Medicamento Teste (conc.)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38"/>
          <c:h val="0.74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'pH 1,2'!$P$100</c:f>
              <c:strCache>
                <c:ptCount val="1"/>
                <c:pt idx="0">
                  <c:v>Nome do medicamento referência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'pH 1,2'!$C$70:$M$70</c:f>
              <c:numCache/>
            </c:numRef>
          </c:xVal>
          <c:yVal>
            <c:numRef>
              <c:f>'pH 1,2'!$C$117:$M$117</c:f>
              <c:numCache/>
            </c:numRef>
          </c:yVal>
          <c:smooth val="0"/>
        </c:ser>
        <c:ser>
          <c:idx val="3"/>
          <c:order val="1"/>
          <c:tx>
            <c:strRef>
              <c:f>'pH 1,2'!$P$69</c:f>
              <c:strCache>
                <c:ptCount val="1"/>
                <c:pt idx="0">
                  <c:v>Nome do medicamento teste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'pH 1,2'!$C$70:$M$70</c:f>
              <c:numCache/>
            </c:numRef>
          </c:xVal>
          <c:yVal>
            <c:numRef>
              <c:f>'pH 1,2'!$C$86:$M$86</c:f>
              <c:numCache/>
            </c:numRef>
          </c:yVal>
          <c:smooth val="0"/>
        </c:ser>
        <c:axId val="45229255"/>
        <c:axId val="4410112"/>
      </c:scatterChart>
      <c:valAx>
        <c:axId val="452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10112"/>
        <c:crosses val="autoZero"/>
        <c:crossBetween val="midCat"/>
        <c:dispUnits/>
      </c:valAx>
      <c:valAx>
        <c:axId val="44101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229255"/>
        <c:crosses val="autoZero"/>
        <c:crossBetween val="midCat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000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8"/>
          <c:w val="0.433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Perfil de Dissolução Comparativo :    Medicamento referência (conc.) x  Medicamento Teste (conc.)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4"/>
          <c:w val="0.93925"/>
          <c:h val="0.74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'pH 4.5'!$P$100</c:f>
              <c:strCache>
                <c:ptCount val="1"/>
                <c:pt idx="0">
                  <c:v>Nome do medicamento referência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'pH 4.5'!$C$70:$M$70</c:f>
              <c:numCache/>
            </c:numRef>
          </c:xVal>
          <c:yVal>
            <c:numRef>
              <c:f>'pH 4.5'!$C$117:$M$117</c:f>
              <c:numCache/>
            </c:numRef>
          </c:yVal>
          <c:smooth val="0"/>
        </c:ser>
        <c:ser>
          <c:idx val="3"/>
          <c:order val="1"/>
          <c:tx>
            <c:strRef>
              <c:f>'pH 4.5'!$P$69</c:f>
              <c:strCache>
                <c:ptCount val="1"/>
                <c:pt idx="0">
                  <c:v>Nome do medicamento teste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'pH 4.5'!$C$70:$M$70</c:f>
              <c:numCache/>
            </c:numRef>
          </c:xVal>
          <c:yVal>
            <c:numRef>
              <c:f>'pH 4.5'!$C$86:$M$86</c:f>
              <c:numCache/>
            </c:numRef>
          </c:yVal>
          <c:smooth val="0"/>
        </c:ser>
        <c:axId val="39691009"/>
        <c:axId val="21674762"/>
      </c:scatterChart>
      <c:val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674762"/>
        <c:crosses val="autoZero"/>
        <c:crossBetween val="midCat"/>
        <c:dispUnits/>
      </c:valAx>
      <c:valAx>
        <c:axId val="2167476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crossBetween val="midCat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000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8"/>
          <c:w val="0.433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Perfil de Dissolução Comparativo :    Medicamento referência (conc.) x  Medicamento Teste (conc.)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4"/>
          <c:w val="0.93925"/>
          <c:h val="0.74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'pH 6,8'!$P$100</c:f>
              <c:strCache>
                <c:ptCount val="1"/>
                <c:pt idx="0">
                  <c:v>Nome do medicamento referência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'pH 6,8'!$C$70:$M$70</c:f>
              <c:numCache/>
            </c:numRef>
          </c:xVal>
          <c:yVal>
            <c:numRef>
              <c:f>'pH 6,8'!$C$117:$M$117</c:f>
              <c:numCache/>
            </c:numRef>
          </c:yVal>
          <c:smooth val="0"/>
        </c:ser>
        <c:ser>
          <c:idx val="3"/>
          <c:order val="1"/>
          <c:tx>
            <c:strRef>
              <c:f>'pH 6,8'!$P$69</c:f>
              <c:strCache>
                <c:ptCount val="1"/>
                <c:pt idx="0">
                  <c:v>Nome do medicamento teste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'pH 6,8'!$C$70:$M$70</c:f>
              <c:numCache/>
            </c:numRef>
          </c:xVal>
          <c:yVal>
            <c:numRef>
              <c:f>'pH 6,8'!$C$86:$M$86</c:f>
              <c:numCache/>
            </c:numRef>
          </c:yVal>
          <c:smooth val="0"/>
        </c:ser>
        <c:axId val="60855131"/>
        <c:axId val="10825268"/>
      </c:scatterChart>
      <c:val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825268"/>
        <c:crosses val="autoZero"/>
        <c:crossBetween val="midCat"/>
        <c:dispUnits/>
      </c:valAx>
      <c:valAx>
        <c:axId val="1082526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855131"/>
        <c:crosses val="autoZero"/>
        <c:crossBetween val="midCat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000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8"/>
          <c:w val="0.433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2" name="Picture 14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3" name="Picture 1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4" name="Picture 20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124</xdr:row>
      <xdr:rowOff>0</xdr:rowOff>
    </xdr:from>
    <xdr:to>
      <xdr:col>14</xdr:col>
      <xdr:colOff>485775</xdr:colOff>
      <xdr:row>151</xdr:row>
      <xdr:rowOff>152400</xdr:rowOff>
    </xdr:to>
    <xdr:graphicFrame>
      <xdr:nvGraphicFramePr>
        <xdr:cNvPr id="5" name="Gráfico 194"/>
        <xdr:cNvGraphicFramePr/>
      </xdr:nvGraphicFramePr>
      <xdr:xfrm>
        <a:off x="447675" y="23583900"/>
        <a:ext cx="11496675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6" name="Picture 195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7" name="Picture 19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8" name="Picture 197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9" name="Picture 198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10" name="Picture 199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2" name="Picture 14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3" name="Picture 1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4" name="Picture 20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124</xdr:row>
      <xdr:rowOff>0</xdr:rowOff>
    </xdr:from>
    <xdr:to>
      <xdr:col>14</xdr:col>
      <xdr:colOff>485775</xdr:colOff>
      <xdr:row>151</xdr:row>
      <xdr:rowOff>152400</xdr:rowOff>
    </xdr:to>
    <xdr:graphicFrame>
      <xdr:nvGraphicFramePr>
        <xdr:cNvPr id="5" name="Gráfico 194"/>
        <xdr:cNvGraphicFramePr/>
      </xdr:nvGraphicFramePr>
      <xdr:xfrm>
        <a:off x="447675" y="23583900"/>
        <a:ext cx="11496675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6" name="Picture 195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7" name="Picture 19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8" name="Picture 197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9" name="Picture 198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10" name="Picture 199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2" name="Picture 14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3" name="Picture 1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0</xdr:rowOff>
    </xdr:to>
    <xdr:pic>
      <xdr:nvPicPr>
        <xdr:cNvPr id="4" name="Picture 20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4249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124</xdr:row>
      <xdr:rowOff>0</xdr:rowOff>
    </xdr:from>
    <xdr:to>
      <xdr:col>14</xdr:col>
      <xdr:colOff>485775</xdr:colOff>
      <xdr:row>151</xdr:row>
      <xdr:rowOff>152400</xdr:rowOff>
    </xdr:to>
    <xdr:graphicFrame>
      <xdr:nvGraphicFramePr>
        <xdr:cNvPr id="5" name="Gráfico 194"/>
        <xdr:cNvGraphicFramePr/>
      </xdr:nvGraphicFramePr>
      <xdr:xfrm>
        <a:off x="447675" y="23583900"/>
        <a:ext cx="11496675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6" name="Picture 195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7" name="Picture 19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8" name="Picture 197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9" name="Picture 198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375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154</xdr:row>
      <xdr:rowOff>0</xdr:rowOff>
    </xdr:from>
    <xdr:to>
      <xdr:col>9</xdr:col>
      <xdr:colOff>0</xdr:colOff>
      <xdr:row>154</xdr:row>
      <xdr:rowOff>0</xdr:rowOff>
    </xdr:to>
    <xdr:pic>
      <xdr:nvPicPr>
        <xdr:cNvPr id="10" name="Picture 199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93751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D201"/>
  <sheetViews>
    <sheetView zoomScale="80" zoomScaleNormal="80" zoomScaleSheetLayoutView="75" zoomScalePageLayoutView="0" workbookViewId="0" topLeftCell="A88">
      <selection activeCell="P130" sqref="P130"/>
    </sheetView>
  </sheetViews>
  <sheetFormatPr defaultColWidth="12.7109375" defaultRowHeight="15" customHeight="1"/>
  <cols>
    <col min="1" max="1" width="14.7109375" style="6" customWidth="1"/>
    <col min="2" max="2" width="14.57421875" style="6" customWidth="1"/>
    <col min="3" max="3" width="12.00390625" style="6" bestFit="1" customWidth="1"/>
    <col min="4" max="12" width="10.7109375" style="6" customWidth="1"/>
    <col min="13" max="13" width="14.7109375" style="6" customWidth="1"/>
    <col min="14" max="14" width="19.421875" style="6" customWidth="1"/>
    <col min="15" max="15" width="18.8515625" style="6" customWidth="1"/>
    <col min="16" max="16" width="12.7109375" style="5" customWidth="1"/>
    <col min="17" max="17" width="18.00390625" style="5" customWidth="1"/>
    <col min="18" max="25" width="11.7109375" style="5" bestFit="1" customWidth="1"/>
    <col min="26" max="27" width="11.7109375" style="5" customWidth="1"/>
    <col min="28" max="28" width="11.7109375" style="5" bestFit="1" customWidth="1"/>
    <col min="29" max="29" width="10.7109375" style="5" customWidth="1"/>
    <col min="30" max="31" width="12.7109375" style="5" customWidth="1"/>
    <col min="32" max="16384" width="12.7109375" style="6" customWidth="1"/>
  </cols>
  <sheetData>
    <row r="1" spans="1:17" s="12" customFormat="1" ht="15" customHeight="1">
      <c r="A1" s="386" t="s">
        <v>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  <c r="P1" s="11"/>
      <c r="Q1" s="11"/>
    </row>
    <row r="2" spans="1:31" s="14" customFormat="1" ht="15" customHeight="1">
      <c r="A2" s="88"/>
      <c r="B2" s="246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68"/>
      <c r="P2" s="11"/>
      <c r="Q2" s="1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4" customFormat="1" ht="15" customHeight="1">
      <c r="A3" s="89"/>
      <c r="B3" s="249" t="s">
        <v>22</v>
      </c>
      <c r="C3" s="24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68"/>
      <c r="P3" s="11"/>
      <c r="AB3" s="13"/>
      <c r="AC3" s="13"/>
      <c r="AD3" s="13"/>
      <c r="AE3" s="13"/>
    </row>
    <row r="4" spans="1:31" s="14" customFormat="1" ht="15" customHeight="1">
      <c r="A4" s="88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8"/>
      <c r="P4" s="11"/>
      <c r="AB4" s="13"/>
      <c r="AC4" s="13"/>
      <c r="AD4" s="13"/>
      <c r="AE4" s="13"/>
    </row>
    <row r="5" spans="1:31" s="14" customFormat="1" ht="15" customHeight="1">
      <c r="A5" s="88"/>
      <c r="B5" s="443" t="s">
        <v>19</v>
      </c>
      <c r="C5" s="443"/>
      <c r="D5" s="434"/>
      <c r="E5" s="373"/>
      <c r="F5" s="373"/>
      <c r="G5" s="373"/>
      <c r="H5" s="373"/>
      <c r="I5" s="373"/>
      <c r="J5" s="373"/>
      <c r="K5" s="373"/>
      <c r="L5" s="373"/>
      <c r="M5" s="373"/>
      <c r="N5" s="374"/>
      <c r="O5" s="68"/>
      <c r="P5" s="11"/>
      <c r="AB5" s="13"/>
      <c r="AC5" s="13"/>
      <c r="AD5" s="13"/>
      <c r="AE5" s="13"/>
    </row>
    <row r="6" spans="1:31" s="14" customFormat="1" ht="15" customHeight="1">
      <c r="A6" s="90"/>
      <c r="B6" s="246"/>
      <c r="C6" s="246"/>
      <c r="D6" s="435"/>
      <c r="E6" s="390"/>
      <c r="F6" s="390"/>
      <c r="G6" s="390"/>
      <c r="H6" s="390"/>
      <c r="I6" s="390"/>
      <c r="J6" s="390"/>
      <c r="K6" s="390"/>
      <c r="L6" s="390"/>
      <c r="M6" s="390"/>
      <c r="N6" s="436"/>
      <c r="O6" s="91"/>
      <c r="P6" s="11"/>
      <c r="Q6" s="11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5" s="14" customFormat="1" ht="15" customHeight="1">
      <c r="A7" s="92"/>
      <c r="B7" s="247"/>
      <c r="C7" s="247"/>
      <c r="D7" s="437"/>
      <c r="E7" s="438"/>
      <c r="F7" s="438"/>
      <c r="G7" s="438"/>
      <c r="H7" s="438"/>
      <c r="I7" s="438"/>
      <c r="J7" s="438"/>
      <c r="K7" s="438"/>
      <c r="L7" s="438"/>
      <c r="M7" s="438"/>
      <c r="N7" s="439"/>
      <c r="O7" s="93"/>
      <c r="P7" s="15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</row>
    <row r="8" spans="1:31" s="19" customFormat="1" ht="15" customHeight="1">
      <c r="A8" s="9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93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9" customFormat="1" ht="15" customHeight="1">
      <c r="A9" s="6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9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9" customFormat="1" ht="15" customHeight="1">
      <c r="A10" s="60"/>
      <c r="B10" s="249" t="s">
        <v>20</v>
      </c>
      <c r="C10" s="378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80"/>
      <c r="O10" s="9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9" customFormat="1" ht="15" customHeight="1">
      <c r="A11" s="60"/>
      <c r="B11" s="238"/>
      <c r="C11" s="381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3"/>
      <c r="O11" s="9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5" customHeight="1">
      <c r="A12" s="9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5" ht="15" customHeight="1">
      <c r="A13" s="5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44"/>
      <c r="P13" s="18"/>
      <c r="AD13" s="18"/>
      <c r="AE13" s="18"/>
      <c r="AF13" s="19"/>
      <c r="AG13" s="19"/>
      <c r="AH13" s="19"/>
      <c r="AI13" s="19"/>
    </row>
    <row r="14" spans="1:35" ht="15" customHeight="1">
      <c r="A14" s="59"/>
      <c r="B14" s="96" t="s">
        <v>23</v>
      </c>
      <c r="C14" s="94"/>
      <c r="D14" s="94"/>
      <c r="E14" s="94"/>
      <c r="F14" s="152"/>
      <c r="G14" s="152"/>
      <c r="H14" s="152"/>
      <c r="I14" s="152"/>
      <c r="J14" s="152"/>
      <c r="K14" s="152"/>
      <c r="L14" s="152"/>
      <c r="M14" s="152"/>
      <c r="N14" s="152"/>
      <c r="O14" s="244"/>
      <c r="P14" s="22"/>
      <c r="AD14" s="18"/>
      <c r="AE14" s="18"/>
      <c r="AF14" s="19"/>
      <c r="AG14" s="19"/>
      <c r="AH14" s="19"/>
      <c r="AI14" s="19"/>
    </row>
    <row r="15" spans="1:35" ht="15" customHeight="1">
      <c r="A15" s="5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45"/>
      <c r="P15" s="22"/>
      <c r="AD15" s="18"/>
      <c r="AE15" s="18"/>
      <c r="AF15" s="19"/>
      <c r="AG15" s="19"/>
      <c r="AH15" s="19"/>
      <c r="AI15" s="19"/>
    </row>
    <row r="16" spans="1:35" ht="15" customHeight="1">
      <c r="A16" s="59"/>
      <c r="B16" s="301" t="s">
        <v>24</v>
      </c>
      <c r="C16" s="301"/>
      <c r="D16" s="305"/>
      <c r="E16" s="300" t="s">
        <v>33</v>
      </c>
      <c r="F16" s="301"/>
      <c r="G16" s="301"/>
      <c r="H16" s="301"/>
      <c r="I16" s="305"/>
      <c r="J16" s="300" t="s">
        <v>34</v>
      </c>
      <c r="K16" s="301"/>
      <c r="L16" s="301"/>
      <c r="M16" s="301"/>
      <c r="N16" s="301"/>
      <c r="O16" s="245"/>
      <c r="P16" s="18"/>
      <c r="AD16" s="18"/>
      <c r="AE16" s="18"/>
      <c r="AF16" s="19"/>
      <c r="AG16" s="19"/>
      <c r="AH16" s="19"/>
      <c r="AI16" s="19"/>
    </row>
    <row r="17" spans="1:35" ht="15" customHeight="1">
      <c r="A17" s="59"/>
      <c r="B17" s="371" t="s">
        <v>63</v>
      </c>
      <c r="C17" s="371"/>
      <c r="D17" s="372"/>
      <c r="E17" s="306"/>
      <c r="F17" s="307"/>
      <c r="G17" s="307"/>
      <c r="H17" s="307"/>
      <c r="I17" s="308"/>
      <c r="J17" s="306"/>
      <c r="K17" s="309"/>
      <c r="L17" s="309"/>
      <c r="M17" s="384"/>
      <c r="N17" s="385"/>
      <c r="O17" s="245"/>
      <c r="P17" s="18"/>
      <c r="AD17" s="18"/>
      <c r="AE17" s="18"/>
      <c r="AF17" s="19"/>
      <c r="AG17" s="19"/>
      <c r="AH17" s="19"/>
      <c r="AI17" s="19"/>
    </row>
    <row r="18" spans="1:35" ht="15" customHeight="1">
      <c r="A18" s="59"/>
      <c r="B18" s="432" t="s">
        <v>25</v>
      </c>
      <c r="C18" s="432"/>
      <c r="D18" s="433"/>
      <c r="E18" s="302"/>
      <c r="F18" s="303"/>
      <c r="G18" s="303"/>
      <c r="H18" s="303"/>
      <c r="I18" s="304"/>
      <c r="J18" s="302"/>
      <c r="K18" s="303"/>
      <c r="L18" s="303"/>
      <c r="M18" s="303"/>
      <c r="N18" s="303"/>
      <c r="O18" s="245"/>
      <c r="P18" s="18"/>
      <c r="AD18" s="18"/>
      <c r="AE18" s="18"/>
      <c r="AF18" s="19"/>
      <c r="AG18" s="19"/>
      <c r="AH18" s="19"/>
      <c r="AI18" s="19"/>
    </row>
    <row r="19" spans="1:35" ht="15" customHeight="1">
      <c r="A19" s="59"/>
      <c r="B19" s="318" t="s">
        <v>26</v>
      </c>
      <c r="C19" s="318"/>
      <c r="D19" s="318"/>
      <c r="E19" s="319"/>
      <c r="F19" s="320"/>
      <c r="G19" s="320"/>
      <c r="H19" s="320"/>
      <c r="I19" s="321"/>
      <c r="J19" s="317"/>
      <c r="K19" s="317"/>
      <c r="L19" s="317"/>
      <c r="M19" s="317"/>
      <c r="N19" s="317"/>
      <c r="O19" s="245"/>
      <c r="P19" s="18"/>
      <c r="AD19" s="18"/>
      <c r="AE19" s="18"/>
      <c r="AF19" s="19"/>
      <c r="AG19" s="19"/>
      <c r="AH19" s="19"/>
      <c r="AI19" s="19"/>
    </row>
    <row r="20" spans="1:35" ht="15" customHeight="1">
      <c r="A20" s="73"/>
      <c r="B20" s="318"/>
      <c r="C20" s="318"/>
      <c r="D20" s="318"/>
      <c r="E20" s="319"/>
      <c r="F20" s="320"/>
      <c r="G20" s="320"/>
      <c r="H20" s="320"/>
      <c r="I20" s="321"/>
      <c r="J20" s="317"/>
      <c r="K20" s="317"/>
      <c r="L20" s="317"/>
      <c r="M20" s="317"/>
      <c r="N20" s="317"/>
      <c r="O20" s="74"/>
      <c r="P20" s="18"/>
      <c r="AD20" s="18"/>
      <c r="AE20" s="18"/>
      <c r="AF20" s="19"/>
      <c r="AG20" s="19"/>
      <c r="AH20" s="19"/>
      <c r="AI20" s="19"/>
    </row>
    <row r="21" spans="1:35" ht="15" customHeight="1">
      <c r="A21" s="2"/>
      <c r="B21" s="444" t="s">
        <v>27</v>
      </c>
      <c r="C21" s="444"/>
      <c r="D21" s="444"/>
      <c r="E21" s="327"/>
      <c r="F21" s="328"/>
      <c r="G21" s="328"/>
      <c r="H21" s="328"/>
      <c r="I21" s="329"/>
      <c r="J21" s="326"/>
      <c r="K21" s="326"/>
      <c r="L21" s="326"/>
      <c r="M21" s="326"/>
      <c r="N21" s="326"/>
      <c r="O21" s="1"/>
      <c r="P21" s="18"/>
      <c r="AD21" s="18"/>
      <c r="AE21" s="18"/>
      <c r="AF21" s="19"/>
      <c r="AG21" s="19"/>
      <c r="AH21" s="19"/>
      <c r="AI21" s="19"/>
    </row>
    <row r="22" spans="1:35" ht="15" customHeight="1">
      <c r="A22" s="2"/>
      <c r="B22" s="444"/>
      <c r="C22" s="444"/>
      <c r="D22" s="444"/>
      <c r="E22" s="327"/>
      <c r="F22" s="328"/>
      <c r="G22" s="328"/>
      <c r="H22" s="328"/>
      <c r="I22" s="329"/>
      <c r="J22" s="326"/>
      <c r="K22" s="326"/>
      <c r="L22" s="326"/>
      <c r="M22" s="326"/>
      <c r="N22" s="326"/>
      <c r="O22" s="1"/>
      <c r="P22" s="18"/>
      <c r="AD22" s="18"/>
      <c r="AE22" s="18"/>
      <c r="AF22" s="19"/>
      <c r="AG22" s="19"/>
      <c r="AH22" s="19"/>
      <c r="AI22" s="19"/>
    </row>
    <row r="23" spans="1:35" ht="15" customHeight="1">
      <c r="A23" s="2"/>
      <c r="B23" s="444"/>
      <c r="C23" s="444"/>
      <c r="D23" s="444"/>
      <c r="E23" s="327"/>
      <c r="F23" s="328"/>
      <c r="G23" s="328"/>
      <c r="H23" s="328"/>
      <c r="I23" s="329"/>
      <c r="J23" s="326"/>
      <c r="K23" s="326"/>
      <c r="L23" s="326"/>
      <c r="M23" s="326"/>
      <c r="N23" s="326"/>
      <c r="O23" s="1"/>
      <c r="P23" s="18"/>
      <c r="AD23" s="18"/>
      <c r="AE23" s="18"/>
      <c r="AF23" s="19"/>
      <c r="AG23" s="19"/>
      <c r="AH23" s="19"/>
      <c r="AI23" s="19"/>
    </row>
    <row r="24" spans="1:35" ht="15" customHeight="1">
      <c r="A24" s="60"/>
      <c r="B24" s="444"/>
      <c r="C24" s="444"/>
      <c r="D24" s="444"/>
      <c r="E24" s="327"/>
      <c r="F24" s="328"/>
      <c r="G24" s="328"/>
      <c r="H24" s="328"/>
      <c r="I24" s="329"/>
      <c r="J24" s="326"/>
      <c r="K24" s="326"/>
      <c r="L24" s="326"/>
      <c r="M24" s="326"/>
      <c r="N24" s="326"/>
      <c r="O24" s="95"/>
      <c r="P24" s="18"/>
      <c r="AD24" s="18"/>
      <c r="AE24" s="18"/>
      <c r="AF24" s="19"/>
      <c r="AG24" s="19"/>
      <c r="AH24" s="19"/>
      <c r="AI24" s="19"/>
    </row>
    <row r="25" spans="1:35" ht="15" customHeight="1">
      <c r="A25" s="60"/>
      <c r="B25" s="371" t="s">
        <v>28</v>
      </c>
      <c r="C25" s="371"/>
      <c r="D25" s="372"/>
      <c r="E25" s="306"/>
      <c r="F25" s="307"/>
      <c r="G25" s="307"/>
      <c r="H25" s="307"/>
      <c r="I25" s="308"/>
      <c r="J25" s="306"/>
      <c r="K25" s="309"/>
      <c r="L25" s="309"/>
      <c r="M25" s="309"/>
      <c r="N25" s="309"/>
      <c r="O25" s="95"/>
      <c r="P25" s="18"/>
      <c r="AD25" s="18"/>
      <c r="AE25" s="18"/>
      <c r="AF25" s="19"/>
      <c r="AG25" s="19"/>
      <c r="AH25" s="19"/>
      <c r="AI25" s="19"/>
    </row>
    <row r="26" spans="1:35" ht="15" customHeight="1">
      <c r="A26" s="60"/>
      <c r="B26" s="432" t="s">
        <v>29</v>
      </c>
      <c r="C26" s="432"/>
      <c r="D26" s="433"/>
      <c r="E26" s="302"/>
      <c r="F26" s="377"/>
      <c r="G26" s="377"/>
      <c r="H26" s="377"/>
      <c r="I26" s="304"/>
      <c r="J26" s="302"/>
      <c r="K26" s="303"/>
      <c r="L26" s="303"/>
      <c r="M26" s="303"/>
      <c r="N26" s="303"/>
      <c r="O26" s="95"/>
      <c r="P26" s="18"/>
      <c r="AD26" s="18"/>
      <c r="AE26" s="18"/>
      <c r="AF26" s="19"/>
      <c r="AG26" s="19"/>
      <c r="AH26" s="19"/>
      <c r="AI26" s="19"/>
    </row>
    <row r="27" spans="1:35" ht="15" customHeight="1">
      <c r="A27" s="60"/>
      <c r="B27" s="371" t="s">
        <v>30</v>
      </c>
      <c r="C27" s="371"/>
      <c r="D27" s="372"/>
      <c r="E27" s="363"/>
      <c r="F27" s="364"/>
      <c r="G27" s="364"/>
      <c r="H27" s="364"/>
      <c r="I27" s="365"/>
      <c r="J27" s="363"/>
      <c r="K27" s="366"/>
      <c r="L27" s="366"/>
      <c r="M27" s="366"/>
      <c r="N27" s="366"/>
      <c r="O27" s="95"/>
      <c r="P27" s="18"/>
      <c r="AD27" s="18"/>
      <c r="AE27" s="18"/>
      <c r="AF27" s="19"/>
      <c r="AG27" s="19"/>
      <c r="AH27" s="19"/>
      <c r="AI27" s="19"/>
    </row>
    <row r="28" spans="1:35" ht="15" customHeight="1">
      <c r="A28" s="60"/>
      <c r="B28" s="432" t="s">
        <v>31</v>
      </c>
      <c r="C28" s="432"/>
      <c r="D28" s="433"/>
      <c r="E28" s="310"/>
      <c r="F28" s="375"/>
      <c r="G28" s="375"/>
      <c r="H28" s="375"/>
      <c r="I28" s="376"/>
      <c r="J28" s="310"/>
      <c r="K28" s="311"/>
      <c r="L28" s="311"/>
      <c r="M28" s="311"/>
      <c r="N28" s="311"/>
      <c r="O28" s="95"/>
      <c r="P28" s="18"/>
      <c r="AD28" s="18"/>
      <c r="AE28" s="18"/>
      <c r="AF28" s="19"/>
      <c r="AG28" s="19"/>
      <c r="AH28" s="19"/>
      <c r="AI28" s="19"/>
    </row>
    <row r="29" spans="1:35" ht="15" customHeight="1">
      <c r="A29" s="60"/>
      <c r="B29" s="371" t="s">
        <v>21</v>
      </c>
      <c r="C29" s="371"/>
      <c r="D29" s="372"/>
      <c r="E29" s="363"/>
      <c r="F29" s="366"/>
      <c r="G29" s="366"/>
      <c r="H29" s="366"/>
      <c r="I29" s="365"/>
      <c r="J29" s="363"/>
      <c r="K29" s="366"/>
      <c r="L29" s="366"/>
      <c r="M29" s="366"/>
      <c r="N29" s="366"/>
      <c r="O29" s="95"/>
      <c r="P29" s="18"/>
      <c r="AD29" s="18"/>
      <c r="AE29" s="18"/>
      <c r="AF29" s="19"/>
      <c r="AG29" s="19"/>
      <c r="AH29" s="19"/>
      <c r="AI29" s="19"/>
    </row>
    <row r="30" spans="1:35" ht="15" customHeight="1">
      <c r="A30" s="60"/>
      <c r="B30" s="353" t="s">
        <v>32</v>
      </c>
      <c r="C30" s="353"/>
      <c r="D30" s="354"/>
      <c r="E30" s="355"/>
      <c r="F30" s="356"/>
      <c r="G30" s="356"/>
      <c r="H30" s="356"/>
      <c r="I30" s="357"/>
      <c r="J30" s="361"/>
      <c r="K30" s="362"/>
      <c r="L30" s="362"/>
      <c r="M30" s="362"/>
      <c r="N30" s="362"/>
      <c r="O30" s="95"/>
      <c r="P30" s="18"/>
      <c r="AD30" s="18"/>
      <c r="AE30" s="18"/>
      <c r="AF30" s="19"/>
      <c r="AG30" s="19"/>
      <c r="AH30" s="19"/>
      <c r="AI30" s="19"/>
    </row>
    <row r="31" spans="1:35" ht="15" customHeight="1">
      <c r="A31" s="9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1"/>
      <c r="P31" s="18"/>
      <c r="AD31" s="18"/>
      <c r="AE31" s="18"/>
      <c r="AF31" s="19"/>
      <c r="AG31" s="19"/>
      <c r="AH31" s="19"/>
      <c r="AI31" s="19"/>
    </row>
    <row r="32" spans="1:35" ht="15" customHeight="1">
      <c r="A32" s="6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9"/>
      <c r="AH32" s="19"/>
      <c r="AI32" s="19"/>
    </row>
    <row r="33" spans="1:35" ht="15" customHeight="1">
      <c r="A33" s="10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9"/>
      <c r="AH33" s="19"/>
      <c r="AI33" s="19"/>
    </row>
    <row r="34" spans="1:35" ht="15" customHeight="1">
      <c r="A34" s="6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</row>
    <row r="35" spans="1:35" ht="15" customHeight="1">
      <c r="A35" s="3"/>
      <c r="B35" s="23"/>
      <c r="C35" s="24"/>
      <c r="D35" s="69"/>
      <c r="E35" s="23"/>
      <c r="F35" s="23"/>
      <c r="G35" s="23"/>
      <c r="H35" s="24"/>
      <c r="I35" s="69"/>
      <c r="J35" s="23"/>
      <c r="K35" s="23"/>
      <c r="L35" s="23"/>
      <c r="M35" s="24"/>
      <c r="N35" s="23"/>
      <c r="O35" s="25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9"/>
      <c r="AH35" s="19"/>
      <c r="AI35" s="19"/>
    </row>
    <row r="36" spans="1:35" ht="15" customHeight="1">
      <c r="A36" s="285" t="str">
        <f>A1</f>
        <v>                                                                                      Perfil de Dissolução Comparativo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9"/>
      <c r="AH36" s="19"/>
      <c r="AI36" s="19"/>
    </row>
    <row r="37" spans="1:35" ht="15" customHeight="1">
      <c r="A37" s="103"/>
      <c r="B37" s="104" t="s">
        <v>35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9"/>
      <c r="AH37" s="19"/>
      <c r="AI37" s="19"/>
    </row>
    <row r="38" spans="1:35" ht="15" customHeight="1">
      <c r="A38" s="75"/>
      <c r="B38" s="107"/>
      <c r="C38" s="77"/>
      <c r="D38" s="77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0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9"/>
      <c r="AH38" s="19"/>
      <c r="AI38" s="19"/>
    </row>
    <row r="39" spans="1:35" ht="15" customHeight="1">
      <c r="A39" s="75"/>
      <c r="B39" s="369" t="s">
        <v>40</v>
      </c>
      <c r="C39" s="370"/>
      <c r="D39" s="367" t="s">
        <v>47</v>
      </c>
      <c r="E39" s="368"/>
      <c r="F39" s="373"/>
      <c r="G39" s="373"/>
      <c r="H39" s="373"/>
      <c r="I39" s="373"/>
      <c r="J39" s="373"/>
      <c r="K39" s="373"/>
      <c r="L39" s="373"/>
      <c r="M39" s="373"/>
      <c r="N39" s="374"/>
      <c r="O39" s="10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19"/>
      <c r="AH39" s="19"/>
      <c r="AI39" s="19"/>
    </row>
    <row r="40" spans="1:35" ht="15" customHeight="1">
      <c r="A40" s="75"/>
      <c r="B40" s="369"/>
      <c r="C40" s="370"/>
      <c r="D40" s="146"/>
      <c r="E40" s="147"/>
      <c r="F40" s="147"/>
      <c r="G40" s="170"/>
      <c r="H40" s="170"/>
      <c r="I40" s="170"/>
      <c r="J40" s="170"/>
      <c r="K40" s="170"/>
      <c r="L40" s="170"/>
      <c r="M40" s="170"/>
      <c r="N40" s="171"/>
      <c r="O40" s="11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9"/>
      <c r="AG40" s="19"/>
      <c r="AH40" s="19"/>
      <c r="AI40" s="19"/>
    </row>
    <row r="41" spans="1:35" ht="15" customHeight="1">
      <c r="A41" s="111"/>
      <c r="B41" s="369"/>
      <c r="C41" s="370"/>
      <c r="D41" s="358" t="s">
        <v>60</v>
      </c>
      <c r="E41" s="314"/>
      <c r="F41" s="390"/>
      <c r="G41" s="390"/>
      <c r="H41" s="390"/>
      <c r="I41" s="390"/>
      <c r="J41" s="390"/>
      <c r="K41" s="143"/>
      <c r="L41" s="143"/>
      <c r="M41" s="169" t="s">
        <v>42</v>
      </c>
      <c r="N41" s="144"/>
      <c r="O41" s="11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9"/>
      <c r="AH41" s="19"/>
      <c r="AI41" s="19"/>
    </row>
    <row r="42" spans="1:35" ht="15" customHeight="1">
      <c r="A42" s="114"/>
      <c r="B42" s="100"/>
      <c r="C42" s="79"/>
      <c r="D42" s="238"/>
      <c r="E42" s="238"/>
      <c r="F42" s="390"/>
      <c r="G42" s="390"/>
      <c r="H42" s="390"/>
      <c r="I42" s="390"/>
      <c r="J42" s="390"/>
      <c r="K42" s="143"/>
      <c r="L42" s="143"/>
      <c r="M42" s="238"/>
      <c r="N42" s="155"/>
      <c r="O42" s="115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  <c r="AG42" s="19"/>
      <c r="AH42" s="19"/>
      <c r="AI42" s="19"/>
    </row>
    <row r="43" spans="1:35" ht="15" customHeight="1">
      <c r="A43" s="114"/>
      <c r="B43" s="112"/>
      <c r="C43" s="79"/>
      <c r="D43" s="358" t="s">
        <v>43</v>
      </c>
      <c r="E43" s="314"/>
      <c r="F43" s="314"/>
      <c r="G43" s="390"/>
      <c r="H43" s="390"/>
      <c r="I43" s="390"/>
      <c r="J43" s="314" t="s">
        <v>46</v>
      </c>
      <c r="K43" s="314"/>
      <c r="L43" s="314"/>
      <c r="M43" s="314"/>
      <c r="N43" s="144"/>
      <c r="O43" s="115"/>
      <c r="P43" s="18"/>
      <c r="Q43" s="143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  <c r="AG43" s="19"/>
      <c r="AH43" s="19"/>
      <c r="AI43" s="19"/>
    </row>
    <row r="44" spans="1:35" ht="15" customHeight="1">
      <c r="A44" s="114"/>
      <c r="B44" s="76"/>
      <c r="C44" s="79"/>
      <c r="D44" s="161"/>
      <c r="E44" s="162"/>
      <c r="F44" s="170"/>
      <c r="G44" s="390"/>
      <c r="H44" s="390"/>
      <c r="I44" s="390"/>
      <c r="J44" s="148"/>
      <c r="K44" s="148"/>
      <c r="L44" s="148"/>
      <c r="M44" s="172"/>
      <c r="N44" s="145"/>
      <c r="O44" s="115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19"/>
      <c r="AH44" s="19"/>
      <c r="AI44" s="19"/>
    </row>
    <row r="45" spans="1:35" ht="15" customHeight="1">
      <c r="A45" s="114"/>
      <c r="B45" s="112"/>
      <c r="C45" s="79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155"/>
      <c r="O45" s="115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9"/>
      <c r="AH45" s="19"/>
      <c r="AI45" s="19"/>
    </row>
    <row r="46" spans="1:35" ht="15" customHeight="1">
      <c r="A46" s="114"/>
      <c r="B46" s="116"/>
      <c r="C46" s="79"/>
      <c r="D46" s="359" t="s">
        <v>44</v>
      </c>
      <c r="E46" s="360"/>
      <c r="F46" s="143"/>
      <c r="G46" s="21"/>
      <c r="H46" s="143"/>
      <c r="I46" s="314" t="s">
        <v>45</v>
      </c>
      <c r="J46" s="314"/>
      <c r="K46" s="314"/>
      <c r="L46" s="314"/>
      <c r="M46" s="314"/>
      <c r="N46" s="239"/>
      <c r="O46" s="115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9"/>
      <c r="AH46" s="19"/>
      <c r="AI46" s="19"/>
    </row>
    <row r="47" spans="1:35" ht="15" customHeight="1">
      <c r="A47" s="114"/>
      <c r="B47" s="112"/>
      <c r="C47" s="79"/>
      <c r="D47" s="175"/>
      <c r="E47" s="170"/>
      <c r="F47" s="172"/>
      <c r="G47" s="172"/>
      <c r="H47" s="172"/>
      <c r="I47" s="172"/>
      <c r="J47" s="238"/>
      <c r="K47" s="238"/>
      <c r="L47" s="238"/>
      <c r="M47" s="238"/>
      <c r="N47" s="155"/>
      <c r="O47" s="11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9"/>
      <c r="AI47" s="19"/>
    </row>
    <row r="48" spans="1:35" ht="15" customHeight="1">
      <c r="A48" s="114"/>
      <c r="B48" s="116"/>
      <c r="C48" s="79"/>
      <c r="D48" s="315" t="s">
        <v>62</v>
      </c>
      <c r="E48" s="316"/>
      <c r="F48" s="316"/>
      <c r="G48" s="391"/>
      <c r="H48" s="391"/>
      <c r="I48" s="314" t="s">
        <v>61</v>
      </c>
      <c r="J48" s="314"/>
      <c r="K48" s="314"/>
      <c r="L48" s="314"/>
      <c r="M48" s="314"/>
      <c r="N48" s="242"/>
      <c r="O48" s="115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19"/>
      <c r="AH48" s="19"/>
      <c r="AI48" s="19"/>
    </row>
    <row r="49" spans="1:35" ht="15" customHeight="1">
      <c r="A49" s="114"/>
      <c r="B49" s="112"/>
      <c r="C49" s="78"/>
      <c r="D49" s="223"/>
      <c r="E49" s="224"/>
      <c r="F49" s="224"/>
      <c r="G49" s="173"/>
      <c r="H49" s="173"/>
      <c r="I49" s="243"/>
      <c r="J49" s="243"/>
      <c r="K49" s="243"/>
      <c r="L49" s="243"/>
      <c r="M49" s="243"/>
      <c r="N49" s="174"/>
      <c r="O49" s="115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19"/>
      <c r="AH49" s="19"/>
      <c r="AI49" s="19"/>
    </row>
    <row r="50" spans="1:35" ht="15" customHeight="1">
      <c r="A50" s="114"/>
      <c r="B50" s="21"/>
      <c r="C50" s="21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1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9"/>
      <c r="AI50" s="19"/>
    </row>
    <row r="51" spans="1:35" ht="15" customHeight="1">
      <c r="A51" s="114"/>
      <c r="B51" s="348" t="s">
        <v>41</v>
      </c>
      <c r="C51" s="349"/>
      <c r="D51" s="294"/>
      <c r="E51" s="351"/>
      <c r="F51" s="351"/>
      <c r="G51" s="351"/>
      <c r="H51" s="351"/>
      <c r="I51" s="351"/>
      <c r="J51" s="351"/>
      <c r="K51" s="351"/>
      <c r="L51" s="351"/>
      <c r="M51" s="351"/>
      <c r="N51" s="352"/>
      <c r="O51" s="11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9"/>
      <c r="AH51" s="19"/>
      <c r="AI51" s="19"/>
    </row>
    <row r="52" spans="1:35" ht="15" customHeight="1">
      <c r="A52" s="114"/>
      <c r="B52" s="350"/>
      <c r="C52" s="349"/>
      <c r="D52" s="297"/>
      <c r="E52" s="312"/>
      <c r="F52" s="312"/>
      <c r="G52" s="312"/>
      <c r="H52" s="312"/>
      <c r="I52" s="312"/>
      <c r="J52" s="312"/>
      <c r="K52" s="312"/>
      <c r="L52" s="312"/>
      <c r="M52" s="312"/>
      <c r="N52" s="313"/>
      <c r="O52" s="115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9"/>
      <c r="AI52" s="19"/>
    </row>
    <row r="53" spans="1:35" ht="15" customHeight="1">
      <c r="A53" s="114"/>
      <c r="B53" s="350"/>
      <c r="C53" s="349"/>
      <c r="D53" s="297"/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15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9"/>
      <c r="AH53" s="19"/>
      <c r="AI53" s="19"/>
    </row>
    <row r="54" spans="1:35" ht="15" customHeight="1">
      <c r="A54" s="114"/>
      <c r="B54" s="238"/>
      <c r="C54" s="79"/>
      <c r="D54" s="297"/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15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9"/>
      <c r="AH54" s="19"/>
      <c r="AI54" s="19"/>
    </row>
    <row r="55" spans="1:35" ht="15" customHeight="1">
      <c r="A55" s="114"/>
      <c r="B55" s="21"/>
      <c r="C55" s="21"/>
      <c r="D55" s="297"/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15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9"/>
      <c r="AH55" s="19"/>
      <c r="AI55" s="19"/>
    </row>
    <row r="56" spans="1:35" ht="15" customHeight="1">
      <c r="A56" s="103"/>
      <c r="B56" s="21"/>
      <c r="C56" s="21"/>
      <c r="D56" s="297"/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19"/>
      <c r="AH56" s="19"/>
      <c r="AI56" s="19"/>
    </row>
    <row r="57" spans="1:35" ht="15" customHeight="1">
      <c r="A57" s="114"/>
      <c r="B57" s="21"/>
      <c r="C57" s="21"/>
      <c r="D57" s="297"/>
      <c r="E57" s="312"/>
      <c r="F57" s="312"/>
      <c r="G57" s="312"/>
      <c r="H57" s="312"/>
      <c r="I57" s="312"/>
      <c r="J57" s="312"/>
      <c r="K57" s="312"/>
      <c r="L57" s="312"/>
      <c r="M57" s="312"/>
      <c r="N57" s="313"/>
      <c r="O57" s="115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9"/>
      <c r="AH57" s="19"/>
      <c r="AI57" s="19"/>
    </row>
    <row r="58" spans="1:35" ht="15" customHeight="1">
      <c r="A58" s="114"/>
      <c r="B58" s="238"/>
      <c r="C58" s="79"/>
      <c r="D58" s="297"/>
      <c r="E58" s="312"/>
      <c r="F58" s="312"/>
      <c r="G58" s="312"/>
      <c r="H58" s="312"/>
      <c r="I58" s="312"/>
      <c r="J58" s="312"/>
      <c r="K58" s="312"/>
      <c r="L58" s="312"/>
      <c r="M58" s="312"/>
      <c r="N58" s="313"/>
      <c r="O58" s="11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19"/>
      <c r="AH58" s="19"/>
      <c r="AI58" s="19"/>
    </row>
    <row r="59" spans="1:35" ht="15" customHeight="1">
      <c r="A59" s="114"/>
      <c r="B59" s="238"/>
      <c r="C59" s="79"/>
      <c r="D59" s="297"/>
      <c r="E59" s="312"/>
      <c r="F59" s="312"/>
      <c r="G59" s="312"/>
      <c r="H59" s="312"/>
      <c r="I59" s="312"/>
      <c r="J59" s="312"/>
      <c r="K59" s="312"/>
      <c r="L59" s="312"/>
      <c r="M59" s="312"/>
      <c r="N59" s="313"/>
      <c r="O59" s="115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  <c r="AG59" s="19"/>
      <c r="AH59" s="19"/>
      <c r="AI59" s="19"/>
    </row>
    <row r="60" spans="1:35" ht="15" customHeight="1">
      <c r="A60" s="114"/>
      <c r="B60" s="238"/>
      <c r="C60" s="79"/>
      <c r="D60" s="291"/>
      <c r="E60" s="346"/>
      <c r="F60" s="346"/>
      <c r="G60" s="346"/>
      <c r="H60" s="346"/>
      <c r="I60" s="346"/>
      <c r="J60" s="346"/>
      <c r="K60" s="346"/>
      <c r="L60" s="346"/>
      <c r="M60" s="346"/>
      <c r="N60" s="347"/>
      <c r="O60" s="115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9"/>
      <c r="AH60" s="19"/>
      <c r="AI60" s="19"/>
    </row>
    <row r="61" spans="1:35" ht="15" customHeight="1">
      <c r="A61" s="63"/>
      <c r="B61" s="64"/>
      <c r="C61" s="64"/>
      <c r="D61" s="72"/>
      <c r="E61" s="64"/>
      <c r="F61" s="64"/>
      <c r="G61" s="64"/>
      <c r="H61" s="64"/>
      <c r="I61" s="72"/>
      <c r="J61" s="64"/>
      <c r="K61" s="64"/>
      <c r="L61" s="64"/>
      <c r="M61" s="64"/>
      <c r="N61" s="64"/>
      <c r="O61" s="65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9"/>
      <c r="AH61" s="19"/>
      <c r="AI61" s="19"/>
    </row>
    <row r="62" spans="1:35" s="7" customFormat="1" ht="15" customHeight="1">
      <c r="A62" s="285" t="str">
        <f>A1</f>
        <v>                                                                                      Perfil de Dissolução Comparativo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/>
      <c r="P62" s="26"/>
      <c r="Q62" s="2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7" customFormat="1" ht="15" customHeight="1">
      <c r="A63" s="60"/>
      <c r="B63" s="154"/>
      <c r="C63" s="77"/>
      <c r="D63" s="77"/>
      <c r="E63" s="66"/>
      <c r="F63" s="66"/>
      <c r="G63" s="66"/>
      <c r="H63" s="66"/>
      <c r="I63" s="66"/>
      <c r="J63" s="66"/>
      <c r="K63" s="66"/>
      <c r="L63" s="66"/>
      <c r="M63" s="66"/>
      <c r="N63" s="77"/>
      <c r="O63" s="108"/>
      <c r="P63" s="27"/>
      <c r="Q63" s="2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7" customFormat="1" ht="15" customHeight="1">
      <c r="A64" s="60"/>
      <c r="B64" s="104"/>
      <c r="C64" s="77"/>
      <c r="D64" s="77"/>
      <c r="E64" s="66"/>
      <c r="F64" s="66"/>
      <c r="G64" s="66"/>
      <c r="H64" s="66"/>
      <c r="I64" s="66"/>
      <c r="J64" s="66"/>
      <c r="K64" s="66"/>
      <c r="L64" s="66"/>
      <c r="M64" s="66"/>
      <c r="N64" s="77"/>
      <c r="O64" s="108"/>
      <c r="P64" s="27"/>
      <c r="Q64" s="27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1" s="19" customFormat="1" ht="12.75">
      <c r="A65" s="60"/>
      <c r="B65" s="122"/>
      <c r="C65" s="122"/>
      <c r="D65" s="66"/>
      <c r="E65" s="66"/>
      <c r="F65" s="66"/>
      <c r="G65" s="66"/>
      <c r="H65" s="66"/>
      <c r="I65" s="66"/>
      <c r="J65" s="122"/>
      <c r="K65" s="122"/>
      <c r="L65" s="122"/>
      <c r="M65" s="66"/>
      <c r="N65" s="66"/>
      <c r="O65" s="95"/>
      <c r="P65" s="22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s="19" customFormat="1" ht="14.25">
      <c r="A66" s="60"/>
      <c r="B66" s="104" t="s">
        <v>71</v>
      </c>
      <c r="C66" s="122"/>
      <c r="D66" s="66"/>
      <c r="E66" s="66"/>
      <c r="F66" s="66"/>
      <c r="G66" s="66"/>
      <c r="H66" s="66"/>
      <c r="I66" s="66"/>
      <c r="J66" s="122"/>
      <c r="K66" s="122"/>
      <c r="L66" s="122"/>
      <c r="M66" s="66"/>
      <c r="N66" s="66"/>
      <c r="O66" s="95"/>
      <c r="P66" s="2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5" s="31" customFormat="1" ht="15" customHeight="1">
      <c r="A67" s="60"/>
      <c r="B67" s="66"/>
      <c r="C67" s="122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95"/>
      <c r="P67" s="2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2"/>
      <c r="AE67" s="22"/>
      <c r="AF67" s="30"/>
      <c r="AG67" s="30"/>
      <c r="AH67" s="30"/>
      <c r="AI67" s="30"/>
    </row>
    <row r="68" spans="1:35" s="31" customFormat="1" ht="15" customHeight="1">
      <c r="A68" s="60"/>
      <c r="B68" s="66"/>
      <c r="C68" s="123"/>
      <c r="D68" s="66"/>
      <c r="E68" s="66"/>
      <c r="F68" s="66"/>
      <c r="G68" s="66"/>
      <c r="H68" s="66"/>
      <c r="I68" s="151"/>
      <c r="J68" s="151"/>
      <c r="K68" s="151"/>
      <c r="L68" s="151"/>
      <c r="M68" s="151"/>
      <c r="N68" s="221"/>
      <c r="O68" s="222"/>
      <c r="P68" s="149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0"/>
      <c r="AG68" s="30"/>
      <c r="AH68" s="30"/>
      <c r="AI68" s="30"/>
    </row>
    <row r="69" spans="1:35" s="31" customFormat="1" ht="15" customHeight="1">
      <c r="A69" s="283" t="str">
        <f>P69</f>
        <v>Nome do medicamento teste</v>
      </c>
      <c r="B69" s="284"/>
      <c r="C69" s="284"/>
      <c r="D69" s="284"/>
      <c r="E69" s="284"/>
      <c r="F69" s="280" t="str">
        <f>U69</f>
        <v>: % Dissolvida do fármaco</v>
      </c>
      <c r="G69" s="281"/>
      <c r="H69" s="281"/>
      <c r="I69" s="281"/>
      <c r="J69" s="281"/>
      <c r="K69" s="281"/>
      <c r="L69" s="281"/>
      <c r="M69" s="282"/>
      <c r="N69" s="240"/>
      <c r="O69" s="241"/>
      <c r="P69" s="289" t="s">
        <v>68</v>
      </c>
      <c r="Q69" s="290"/>
      <c r="R69" s="290"/>
      <c r="S69" s="290"/>
      <c r="T69" s="290"/>
      <c r="U69" s="288" t="s">
        <v>70</v>
      </c>
      <c r="V69" s="288"/>
      <c r="W69" s="288"/>
      <c r="X69" s="288"/>
      <c r="Y69" s="288"/>
      <c r="Z69" s="288"/>
      <c r="AA69" s="288"/>
      <c r="AB69" s="288"/>
      <c r="AC69" s="153"/>
      <c r="AD69" s="153"/>
      <c r="AE69" s="154"/>
      <c r="AF69" s="30"/>
      <c r="AG69" s="30"/>
      <c r="AH69" s="30"/>
      <c r="AI69" s="30"/>
    </row>
    <row r="70" spans="1:35" s="31" customFormat="1" ht="15" customHeight="1">
      <c r="A70" s="411" t="s">
        <v>3</v>
      </c>
      <c r="B70" s="412"/>
      <c r="C70" s="178">
        <f>R70</f>
        <v>1</v>
      </c>
      <c r="D70" s="178">
        <f aca="true" t="shared" si="0" ref="D70:J71">S70</f>
        <v>2</v>
      </c>
      <c r="E70" s="178">
        <f t="shared" si="0"/>
        <v>4</v>
      </c>
      <c r="F70" s="178">
        <f t="shared" si="0"/>
        <v>10</v>
      </c>
      <c r="G70" s="178">
        <f t="shared" si="0"/>
        <v>30</v>
      </c>
      <c r="H70" s="178">
        <f t="shared" si="0"/>
        <v>60</v>
      </c>
      <c r="I70" s="178">
        <f t="shared" si="0"/>
        <v>120</v>
      </c>
      <c r="J70" s="178">
        <f t="shared" si="0"/>
        <v>240</v>
      </c>
      <c r="K70" s="178">
        <f aca="true" t="shared" si="1" ref="K70:M71">Z70</f>
        <v>360</v>
      </c>
      <c r="L70" s="178">
        <f t="shared" si="1"/>
        <v>480</v>
      </c>
      <c r="M70" s="178">
        <f t="shared" si="1"/>
        <v>600</v>
      </c>
      <c r="N70" s="180"/>
      <c r="O70" s="181"/>
      <c r="P70" s="413" t="s">
        <v>3</v>
      </c>
      <c r="Q70" s="413"/>
      <c r="R70" s="159">
        <v>1</v>
      </c>
      <c r="S70" s="160">
        <v>2</v>
      </c>
      <c r="T70" s="160">
        <v>4</v>
      </c>
      <c r="U70" s="160">
        <v>10</v>
      </c>
      <c r="V70" s="160">
        <v>30</v>
      </c>
      <c r="W70" s="160">
        <v>60</v>
      </c>
      <c r="X70" s="160">
        <v>120</v>
      </c>
      <c r="Y70" s="160">
        <v>240</v>
      </c>
      <c r="Z70" s="260">
        <v>360</v>
      </c>
      <c r="AA70" s="260">
        <v>480</v>
      </c>
      <c r="AB70" s="260">
        <v>600</v>
      </c>
      <c r="AC70" s="7"/>
      <c r="AD70" s="7"/>
      <c r="AE70" s="154"/>
      <c r="AF70" s="30"/>
      <c r="AG70" s="30"/>
      <c r="AH70" s="30"/>
      <c r="AI70" s="30"/>
    </row>
    <row r="71" spans="1:31" s="30" customFormat="1" ht="15" customHeight="1">
      <c r="A71" s="330" t="s">
        <v>4</v>
      </c>
      <c r="B71" s="331"/>
      <c r="C71" s="179">
        <f>R71</f>
        <v>900</v>
      </c>
      <c r="D71" s="179">
        <f t="shared" si="0"/>
        <v>900</v>
      </c>
      <c r="E71" s="179">
        <f t="shared" si="0"/>
        <v>900</v>
      </c>
      <c r="F71" s="179">
        <f t="shared" si="0"/>
        <v>900</v>
      </c>
      <c r="G71" s="179">
        <f t="shared" si="0"/>
        <v>900</v>
      </c>
      <c r="H71" s="179">
        <f t="shared" si="0"/>
        <v>900</v>
      </c>
      <c r="I71" s="179">
        <f t="shared" si="0"/>
        <v>900</v>
      </c>
      <c r="J71" s="179">
        <f t="shared" si="0"/>
        <v>900</v>
      </c>
      <c r="K71" s="179">
        <f t="shared" si="1"/>
        <v>900</v>
      </c>
      <c r="L71" s="179">
        <f t="shared" si="1"/>
        <v>900</v>
      </c>
      <c r="M71" s="179">
        <f t="shared" si="1"/>
        <v>900</v>
      </c>
      <c r="N71" s="180"/>
      <c r="O71" s="181"/>
      <c r="P71" s="400" t="s">
        <v>4</v>
      </c>
      <c r="Q71" s="400"/>
      <c r="R71" s="163">
        <v>900</v>
      </c>
      <c r="S71" s="251">
        <f aca="true" t="shared" si="2" ref="S71:AA71">R71</f>
        <v>900</v>
      </c>
      <c r="T71" s="251">
        <f t="shared" si="2"/>
        <v>900</v>
      </c>
      <c r="U71" s="251">
        <f t="shared" si="2"/>
        <v>900</v>
      </c>
      <c r="V71" s="251">
        <f t="shared" si="2"/>
        <v>900</v>
      </c>
      <c r="W71" s="251">
        <f t="shared" si="2"/>
        <v>900</v>
      </c>
      <c r="X71" s="251">
        <f t="shared" si="2"/>
        <v>900</v>
      </c>
      <c r="Y71" s="251">
        <f t="shared" si="2"/>
        <v>900</v>
      </c>
      <c r="Z71" s="251">
        <f t="shared" si="2"/>
        <v>900</v>
      </c>
      <c r="AA71" s="251">
        <f t="shared" si="2"/>
        <v>900</v>
      </c>
      <c r="AB71" s="251">
        <f>Y71</f>
        <v>900</v>
      </c>
      <c r="AC71" s="7"/>
      <c r="AD71" s="7"/>
      <c r="AE71" s="154"/>
    </row>
    <row r="72" spans="1:31" s="30" customFormat="1" ht="15" customHeight="1">
      <c r="A72" s="414"/>
      <c r="B72" s="415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416"/>
      <c r="Q72" s="416"/>
      <c r="R72" s="156"/>
      <c r="S72" s="87"/>
      <c r="T72" s="87"/>
      <c r="U72" s="87"/>
      <c r="V72" s="87"/>
      <c r="W72" s="87"/>
      <c r="X72" s="87"/>
      <c r="Y72" s="250"/>
      <c r="Z72" s="250"/>
      <c r="AA72" s="250"/>
      <c r="AB72" s="250"/>
      <c r="AC72" s="5"/>
      <c r="AD72" s="5"/>
      <c r="AE72" s="154"/>
    </row>
    <row r="73" spans="1:31" s="30" customFormat="1" ht="15" customHeight="1">
      <c r="A73" s="405" t="str">
        <f>P73</f>
        <v># 1</v>
      </c>
      <c r="B73" s="406"/>
      <c r="C73" s="184">
        <f>R73</f>
        <v>0</v>
      </c>
      <c r="D73" s="184">
        <f>S73+(C73*N48/R71)</f>
        <v>0</v>
      </c>
      <c r="E73" s="184">
        <f>T73+(D73*N48/R71)</f>
        <v>0</v>
      </c>
      <c r="F73" s="184">
        <f>U73+(E73*N48/R71)</f>
        <v>0</v>
      </c>
      <c r="G73" s="184">
        <f>V73+(F73*N48/R71)</f>
        <v>0</v>
      </c>
      <c r="H73" s="184">
        <f>W73+(G73*N48/R71)</f>
        <v>0</v>
      </c>
      <c r="I73" s="184">
        <f>X73+(H73*O48/S71)</f>
        <v>0</v>
      </c>
      <c r="J73" s="184">
        <f>Y73+(I73*P48/T71)</f>
        <v>0</v>
      </c>
      <c r="K73" s="184">
        <f>Z73+(J73*Q48/U71)</f>
        <v>0</v>
      </c>
      <c r="L73" s="184">
        <f>AA73+(K73*R48/V71)</f>
        <v>0</v>
      </c>
      <c r="M73" s="184">
        <f>AB73+(J73*Q48/U71)</f>
        <v>0</v>
      </c>
      <c r="N73" s="185"/>
      <c r="O73" s="186"/>
      <c r="P73" s="409" t="s">
        <v>58</v>
      </c>
      <c r="Q73" s="410"/>
      <c r="R73" s="261"/>
      <c r="S73" s="261"/>
      <c r="T73" s="262"/>
      <c r="U73" s="261"/>
      <c r="V73" s="261"/>
      <c r="W73" s="262"/>
      <c r="X73" s="263"/>
      <c r="Y73" s="263"/>
      <c r="Z73" s="263"/>
      <c r="AA73" s="263"/>
      <c r="AB73" s="263"/>
      <c r="AC73" s="5"/>
      <c r="AD73" s="5"/>
      <c r="AE73" s="154"/>
    </row>
    <row r="74" spans="1:31" s="30" customFormat="1" ht="15" customHeight="1">
      <c r="A74" s="417" t="str">
        <f aca="true" t="shared" si="3" ref="A74:A84">P74</f>
        <v># 2</v>
      </c>
      <c r="B74" s="418"/>
      <c r="C74" s="187">
        <f aca="true" t="shared" si="4" ref="C74:C84">R74</f>
        <v>0</v>
      </c>
      <c r="D74" s="187">
        <f>S74+(C74*N48/R71)</f>
        <v>0</v>
      </c>
      <c r="E74" s="187">
        <f>T74+(D74*N48/R71)</f>
        <v>0</v>
      </c>
      <c r="F74" s="187">
        <f>U74+(E74*N48/R71)</f>
        <v>0</v>
      </c>
      <c r="G74" s="187">
        <f>V74+(F74*N48/R71)</f>
        <v>0</v>
      </c>
      <c r="H74" s="187">
        <f>W74+(G74*N48/R71)</f>
        <v>0</v>
      </c>
      <c r="I74" s="187">
        <f>X74+(H74*O48/S71)</f>
        <v>0</v>
      </c>
      <c r="J74" s="187">
        <f>Y74+(I74*P48/T71)</f>
        <v>0</v>
      </c>
      <c r="K74" s="187">
        <f>Z74+(J74*Q48/U71)</f>
        <v>0</v>
      </c>
      <c r="L74" s="187">
        <f>AA74+(K74*R48/V71)</f>
        <v>0</v>
      </c>
      <c r="M74" s="187">
        <f>AB74+(J74*Q48/U71)</f>
        <v>0</v>
      </c>
      <c r="N74" s="185"/>
      <c r="O74" s="186"/>
      <c r="P74" s="403" t="s">
        <v>57</v>
      </c>
      <c r="Q74" s="404"/>
      <c r="R74" s="264"/>
      <c r="S74" s="264"/>
      <c r="T74" s="264"/>
      <c r="U74" s="264"/>
      <c r="V74" s="264"/>
      <c r="W74" s="265"/>
      <c r="X74" s="266"/>
      <c r="Y74" s="266"/>
      <c r="Z74" s="266"/>
      <c r="AA74" s="266"/>
      <c r="AB74" s="266"/>
      <c r="AC74" s="5"/>
      <c r="AD74" s="5"/>
      <c r="AE74" s="154"/>
    </row>
    <row r="75" spans="1:31" s="19" customFormat="1" ht="15" customHeight="1">
      <c r="A75" s="405" t="str">
        <f t="shared" si="3"/>
        <v># 3</v>
      </c>
      <c r="B75" s="406"/>
      <c r="C75" s="184">
        <f t="shared" si="4"/>
        <v>0</v>
      </c>
      <c r="D75" s="184">
        <f>S75+(C75*N48/R71)</f>
        <v>0</v>
      </c>
      <c r="E75" s="184">
        <f>T75+(D75*N48/R71)</f>
        <v>0</v>
      </c>
      <c r="F75" s="184">
        <f>U75+(E75*N48/T71)</f>
        <v>0</v>
      </c>
      <c r="G75" s="184">
        <f>V75+(F75*N48/R71)</f>
        <v>0</v>
      </c>
      <c r="H75" s="184">
        <f>W75+(G75*N48/R71)</f>
        <v>0</v>
      </c>
      <c r="I75" s="184">
        <f>X75+(H75*O48/S71)</f>
        <v>0</v>
      </c>
      <c r="J75" s="184">
        <f>Y75+(I75*P48/T71)</f>
        <v>0</v>
      </c>
      <c r="K75" s="184">
        <f>Z75+(J75*Q48/U71)</f>
        <v>0</v>
      </c>
      <c r="L75" s="184">
        <f>AA75+(K75*R48/V71)</f>
        <v>0</v>
      </c>
      <c r="M75" s="184">
        <f>AB75+(J75*Q48/U71)</f>
        <v>0</v>
      </c>
      <c r="N75" s="185"/>
      <c r="O75" s="186"/>
      <c r="P75" s="409" t="s">
        <v>56</v>
      </c>
      <c r="Q75" s="410"/>
      <c r="R75" s="261"/>
      <c r="S75" s="261"/>
      <c r="T75" s="261"/>
      <c r="U75" s="261"/>
      <c r="V75" s="261"/>
      <c r="W75" s="262"/>
      <c r="X75" s="263"/>
      <c r="Y75" s="263"/>
      <c r="Z75" s="263"/>
      <c r="AA75" s="263"/>
      <c r="AB75" s="263"/>
      <c r="AC75" s="5"/>
      <c r="AD75" s="5"/>
      <c r="AE75" s="5"/>
    </row>
    <row r="76" spans="1:31" s="19" customFormat="1" ht="15" customHeight="1">
      <c r="A76" s="417" t="str">
        <f t="shared" si="3"/>
        <v># 4</v>
      </c>
      <c r="B76" s="418"/>
      <c r="C76" s="187">
        <f t="shared" si="4"/>
        <v>0</v>
      </c>
      <c r="D76" s="187">
        <f>S76+(C76*N48/R71)</f>
        <v>0</v>
      </c>
      <c r="E76" s="187">
        <f>T76+(D76*N48/R71)</f>
        <v>0</v>
      </c>
      <c r="F76" s="187">
        <f>U76+(E76*N48/R71)</f>
        <v>0</v>
      </c>
      <c r="G76" s="187">
        <f>V76+(F76*N48/R71)</f>
        <v>0</v>
      </c>
      <c r="H76" s="187">
        <f>W76+(G76*N48/R71)</f>
        <v>0</v>
      </c>
      <c r="I76" s="187">
        <f>X76+(H76*O48/S71)</f>
        <v>0</v>
      </c>
      <c r="J76" s="187">
        <f>Y76+(I76*P48/T71)</f>
        <v>0</v>
      </c>
      <c r="K76" s="187">
        <f>Z76+(J76*Q48/U71)</f>
        <v>0</v>
      </c>
      <c r="L76" s="187">
        <f>AA76+(K76*R48/V71)</f>
        <v>0</v>
      </c>
      <c r="M76" s="187">
        <f>AB76+(J76*Q48/U71)</f>
        <v>0</v>
      </c>
      <c r="N76" s="185"/>
      <c r="O76" s="186"/>
      <c r="P76" s="403" t="s">
        <v>55</v>
      </c>
      <c r="Q76" s="404"/>
      <c r="R76" s="264"/>
      <c r="S76" s="264"/>
      <c r="T76" s="264"/>
      <c r="U76" s="264"/>
      <c r="V76" s="264"/>
      <c r="W76" s="265"/>
      <c r="X76" s="266"/>
      <c r="Y76" s="266"/>
      <c r="Z76" s="266"/>
      <c r="AA76" s="266"/>
      <c r="AB76" s="266"/>
      <c r="AC76" s="5"/>
      <c r="AD76" s="5"/>
      <c r="AE76" s="5"/>
    </row>
    <row r="77" spans="1:31" s="19" customFormat="1" ht="15" customHeight="1">
      <c r="A77" s="405" t="str">
        <f t="shared" si="3"/>
        <v># 5</v>
      </c>
      <c r="B77" s="406"/>
      <c r="C77" s="184">
        <f t="shared" si="4"/>
        <v>0</v>
      </c>
      <c r="D77" s="184">
        <f>S77+(C77*N48/R71)</f>
        <v>0</v>
      </c>
      <c r="E77" s="184">
        <f>T77+(D77*N48/R71)</f>
        <v>0</v>
      </c>
      <c r="F77" s="184">
        <f>U77+(E77*N48/R71)</f>
        <v>0</v>
      </c>
      <c r="G77" s="184">
        <f>V77+(F77*N48/R71)</f>
        <v>0</v>
      </c>
      <c r="H77" s="184">
        <f>W77+(G77*N48/R71)</f>
        <v>0</v>
      </c>
      <c r="I77" s="184">
        <f>X77+(H77*O48/S71)</f>
        <v>0</v>
      </c>
      <c r="J77" s="184">
        <f>Y77+(I77*P48/T71)</f>
        <v>0</v>
      </c>
      <c r="K77" s="184">
        <f>Z77+(J77*Q48/U71)</f>
        <v>0</v>
      </c>
      <c r="L77" s="184">
        <f>AA77+(K77*R48/V71)</f>
        <v>0</v>
      </c>
      <c r="M77" s="184">
        <f>AB77+(J77*Q48/U71)</f>
        <v>0</v>
      </c>
      <c r="N77" s="185"/>
      <c r="O77" s="186"/>
      <c r="P77" s="409" t="s">
        <v>54</v>
      </c>
      <c r="Q77" s="410"/>
      <c r="R77" s="261"/>
      <c r="S77" s="261"/>
      <c r="T77" s="261"/>
      <c r="U77" s="261"/>
      <c r="V77" s="261"/>
      <c r="W77" s="262"/>
      <c r="X77" s="263"/>
      <c r="Y77" s="263"/>
      <c r="Z77" s="263"/>
      <c r="AA77" s="263"/>
      <c r="AB77" s="263"/>
      <c r="AC77" s="5"/>
      <c r="AD77" s="5"/>
      <c r="AE77" s="5"/>
    </row>
    <row r="78" spans="1:31" s="19" customFormat="1" ht="15" customHeight="1">
      <c r="A78" s="417" t="str">
        <f t="shared" si="3"/>
        <v># 6</v>
      </c>
      <c r="B78" s="418"/>
      <c r="C78" s="187">
        <f t="shared" si="4"/>
        <v>0</v>
      </c>
      <c r="D78" s="187">
        <f>S78+(C78*N48/R71)</f>
        <v>0</v>
      </c>
      <c r="E78" s="187">
        <f>T78+(D78*N48/R71)</f>
        <v>0</v>
      </c>
      <c r="F78" s="187">
        <f>U78+(E78*N48/R71)</f>
        <v>0</v>
      </c>
      <c r="G78" s="187">
        <f>V78+(F78*N48/R71)</f>
        <v>0</v>
      </c>
      <c r="H78" s="187">
        <f>W78+(G78*N48/R71)</f>
        <v>0</v>
      </c>
      <c r="I78" s="187">
        <f>X78+(H78*O48/S71)</f>
        <v>0</v>
      </c>
      <c r="J78" s="187">
        <f>Y78+(I78*P48/T71)</f>
        <v>0</v>
      </c>
      <c r="K78" s="187">
        <f>Z78+(J78*Q48/U71)</f>
        <v>0</v>
      </c>
      <c r="L78" s="187">
        <f>AA78+(K78*R48/V71)</f>
        <v>0</v>
      </c>
      <c r="M78" s="187">
        <f>AB78+(J78*Q48/U71)</f>
        <v>0</v>
      </c>
      <c r="N78" s="185"/>
      <c r="O78" s="186"/>
      <c r="P78" s="403" t="s">
        <v>53</v>
      </c>
      <c r="Q78" s="404"/>
      <c r="R78" s="264"/>
      <c r="S78" s="264"/>
      <c r="T78" s="264"/>
      <c r="U78" s="264"/>
      <c r="V78" s="264"/>
      <c r="W78" s="265"/>
      <c r="X78" s="266"/>
      <c r="Y78" s="266"/>
      <c r="Z78" s="266"/>
      <c r="AA78" s="266"/>
      <c r="AB78" s="266"/>
      <c r="AC78" s="5"/>
      <c r="AD78" s="5"/>
      <c r="AE78" s="5"/>
    </row>
    <row r="79" spans="1:31" s="19" customFormat="1" ht="15" customHeight="1">
      <c r="A79" s="405" t="str">
        <f t="shared" si="3"/>
        <v># 7</v>
      </c>
      <c r="B79" s="406"/>
      <c r="C79" s="184">
        <f t="shared" si="4"/>
        <v>0</v>
      </c>
      <c r="D79" s="184">
        <f>S79+(C79*N48/R71)</f>
        <v>0</v>
      </c>
      <c r="E79" s="184">
        <f>T79+(D79*N48/R71)</f>
        <v>0</v>
      </c>
      <c r="F79" s="184">
        <f>U79+(E79*N48/R71)</f>
        <v>0</v>
      </c>
      <c r="G79" s="184">
        <f>V79+(F79*N48/R71)</f>
        <v>0</v>
      </c>
      <c r="H79" s="184">
        <f>W79+(G79*N48/R71)</f>
        <v>0</v>
      </c>
      <c r="I79" s="184">
        <f>X79+(H79*O48/S71)</f>
        <v>0</v>
      </c>
      <c r="J79" s="184">
        <f>Y79+(I79*P48/T71)</f>
        <v>0</v>
      </c>
      <c r="K79" s="184">
        <f>Z79+(J79*Q48/U71)</f>
        <v>0</v>
      </c>
      <c r="L79" s="184">
        <f>AA79+(K79*R48/V71)</f>
        <v>0</v>
      </c>
      <c r="M79" s="184">
        <f>AB79+(J79*Q48/U71)</f>
        <v>0</v>
      </c>
      <c r="N79" s="185"/>
      <c r="O79" s="186"/>
      <c r="P79" s="409" t="s">
        <v>52</v>
      </c>
      <c r="Q79" s="410"/>
      <c r="R79" s="261"/>
      <c r="S79" s="261"/>
      <c r="T79" s="261"/>
      <c r="U79" s="261"/>
      <c r="V79" s="261"/>
      <c r="W79" s="262"/>
      <c r="X79" s="263"/>
      <c r="Y79" s="263"/>
      <c r="Z79" s="263"/>
      <c r="AA79" s="263"/>
      <c r="AB79" s="263"/>
      <c r="AC79" s="5"/>
      <c r="AD79" s="5"/>
      <c r="AE79" s="5"/>
    </row>
    <row r="80" spans="1:31" s="19" customFormat="1" ht="15" customHeight="1">
      <c r="A80" s="417" t="str">
        <f t="shared" si="3"/>
        <v># 8</v>
      </c>
      <c r="B80" s="418"/>
      <c r="C80" s="187">
        <f t="shared" si="4"/>
        <v>0</v>
      </c>
      <c r="D80" s="187">
        <f>S80+(C80*N48/R71)</f>
        <v>0</v>
      </c>
      <c r="E80" s="187">
        <f>T80+(D80*N48/R71)</f>
        <v>0</v>
      </c>
      <c r="F80" s="187">
        <f>U80+(E80*N48/R71)</f>
        <v>0</v>
      </c>
      <c r="G80" s="187">
        <f>V80+(F80*N48/R71)</f>
        <v>0</v>
      </c>
      <c r="H80" s="187">
        <f>W80+(G80*N48/R71)</f>
        <v>0</v>
      </c>
      <c r="I80" s="187">
        <f>X80+(H80*O48/S71)</f>
        <v>0</v>
      </c>
      <c r="J80" s="187">
        <f>Y80+(I80*P48/T71)</f>
        <v>0</v>
      </c>
      <c r="K80" s="187">
        <f>Z80+(J80*Q48/U71)</f>
        <v>0</v>
      </c>
      <c r="L80" s="187">
        <f>AA80+(K80*R48/V71)</f>
        <v>0</v>
      </c>
      <c r="M80" s="187">
        <f>AB80+(J80*Q48/U71)</f>
        <v>0</v>
      </c>
      <c r="N80" s="185"/>
      <c r="O80" s="186"/>
      <c r="P80" s="403" t="s">
        <v>51</v>
      </c>
      <c r="Q80" s="404"/>
      <c r="R80" s="264"/>
      <c r="S80" s="264"/>
      <c r="T80" s="264"/>
      <c r="U80" s="264"/>
      <c r="V80" s="264"/>
      <c r="W80" s="265"/>
      <c r="X80" s="266"/>
      <c r="Y80" s="266"/>
      <c r="Z80" s="266"/>
      <c r="AA80" s="266"/>
      <c r="AB80" s="266"/>
      <c r="AC80" s="5"/>
      <c r="AD80" s="5"/>
      <c r="AE80" s="5"/>
    </row>
    <row r="81" spans="1:31" s="19" customFormat="1" ht="15" customHeight="1">
      <c r="A81" s="405" t="str">
        <f t="shared" si="3"/>
        <v># 9</v>
      </c>
      <c r="B81" s="406"/>
      <c r="C81" s="184">
        <f t="shared" si="4"/>
        <v>0</v>
      </c>
      <c r="D81" s="184">
        <f>S81+(C81*N48/R71)</f>
        <v>0</v>
      </c>
      <c r="E81" s="184">
        <f>T81+(D81*N48/R71)</f>
        <v>0</v>
      </c>
      <c r="F81" s="184">
        <f>U81+(E81*N48/R71)</f>
        <v>0</v>
      </c>
      <c r="G81" s="184">
        <f>V81+(F81*N48/R71)</f>
        <v>0</v>
      </c>
      <c r="H81" s="184">
        <f>W81+(G81*N48/R71)</f>
        <v>0</v>
      </c>
      <c r="I81" s="184">
        <f>X81+(H81*O48/S71)</f>
        <v>0</v>
      </c>
      <c r="J81" s="184">
        <f>Y81+(I81*P48/T71)</f>
        <v>0</v>
      </c>
      <c r="K81" s="184">
        <f>Z81+(J81*Q48/U71)</f>
        <v>0</v>
      </c>
      <c r="L81" s="184">
        <f>AA81+(K81*R48/V71)</f>
        <v>0</v>
      </c>
      <c r="M81" s="184">
        <f>AB81+(J81*Q48/U71)</f>
        <v>0</v>
      </c>
      <c r="N81" s="185"/>
      <c r="O81" s="186"/>
      <c r="P81" s="409" t="s">
        <v>50</v>
      </c>
      <c r="Q81" s="410"/>
      <c r="R81" s="261"/>
      <c r="S81" s="261"/>
      <c r="T81" s="261"/>
      <c r="U81" s="261"/>
      <c r="V81" s="261"/>
      <c r="W81" s="262"/>
      <c r="X81" s="263"/>
      <c r="Y81" s="263"/>
      <c r="Z81" s="263"/>
      <c r="AA81" s="263"/>
      <c r="AB81" s="263"/>
      <c r="AC81" s="5"/>
      <c r="AD81" s="5"/>
      <c r="AE81" s="5"/>
    </row>
    <row r="82" spans="1:31" s="19" customFormat="1" ht="15" customHeight="1">
      <c r="A82" s="417" t="str">
        <f t="shared" si="3"/>
        <v># 10</v>
      </c>
      <c r="B82" s="418"/>
      <c r="C82" s="187">
        <f t="shared" si="4"/>
        <v>0</v>
      </c>
      <c r="D82" s="187">
        <f>S82+(C82*N48/R71)</f>
        <v>0</v>
      </c>
      <c r="E82" s="187">
        <f>T82+(D82*N48/R71)</f>
        <v>0</v>
      </c>
      <c r="F82" s="187">
        <f>U82+(E82*N48/R71)</f>
        <v>0</v>
      </c>
      <c r="G82" s="187">
        <f>V82+(F82*N48/R71)</f>
        <v>0</v>
      </c>
      <c r="H82" s="187">
        <f>W82+(G82*N48/R71)</f>
        <v>0</v>
      </c>
      <c r="I82" s="187">
        <f>X82+(H82*O48/S71)</f>
        <v>0</v>
      </c>
      <c r="J82" s="187">
        <f>Y82+(I82*P48/T71)</f>
        <v>0</v>
      </c>
      <c r="K82" s="187">
        <f>Z82+(J82*Q48/U71)</f>
        <v>0</v>
      </c>
      <c r="L82" s="187">
        <f>AA82+(K82*R48/V71)</f>
        <v>0</v>
      </c>
      <c r="M82" s="187">
        <f>AB82+(J82*Q48/U71)</f>
        <v>0</v>
      </c>
      <c r="N82" s="185"/>
      <c r="O82" s="186"/>
      <c r="P82" s="403" t="s">
        <v>49</v>
      </c>
      <c r="Q82" s="404"/>
      <c r="R82" s="264"/>
      <c r="S82" s="264"/>
      <c r="T82" s="264"/>
      <c r="U82" s="264"/>
      <c r="V82" s="264"/>
      <c r="W82" s="265"/>
      <c r="X82" s="266"/>
      <c r="Y82" s="266"/>
      <c r="Z82" s="266"/>
      <c r="AA82" s="266"/>
      <c r="AB82" s="266"/>
      <c r="AC82" s="5"/>
      <c r="AD82" s="5"/>
      <c r="AE82" s="5"/>
    </row>
    <row r="83" spans="1:31" s="19" customFormat="1" ht="15" customHeight="1">
      <c r="A83" s="405" t="str">
        <f t="shared" si="3"/>
        <v># 11</v>
      </c>
      <c r="B83" s="406"/>
      <c r="C83" s="184">
        <f t="shared" si="4"/>
        <v>0</v>
      </c>
      <c r="D83" s="184">
        <f>S83+(C83*N48/R71)</f>
        <v>0</v>
      </c>
      <c r="E83" s="184">
        <f>T83+(D83*N48/R71)</f>
        <v>0</v>
      </c>
      <c r="F83" s="184">
        <f>U83+(E83*N48/R71)</f>
        <v>0</v>
      </c>
      <c r="G83" s="184">
        <f>V83+(F83*N48/R71)</f>
        <v>0</v>
      </c>
      <c r="H83" s="184">
        <f>W83+(G83*N48/R71)</f>
        <v>0</v>
      </c>
      <c r="I83" s="184">
        <f>X83+(H83*O48/S71)</f>
        <v>0</v>
      </c>
      <c r="J83" s="184">
        <f>Y83+(I83*P48/T71)</f>
        <v>0</v>
      </c>
      <c r="K83" s="184">
        <f>Z83+(J83*Q48/U71)</f>
        <v>0</v>
      </c>
      <c r="L83" s="184">
        <f>AA83+(K83*R48/V71)</f>
        <v>0</v>
      </c>
      <c r="M83" s="184">
        <f>AB83+(J83*Q48/U71)</f>
        <v>0</v>
      </c>
      <c r="N83" s="185"/>
      <c r="O83" s="186"/>
      <c r="P83" s="409" t="s">
        <v>48</v>
      </c>
      <c r="Q83" s="410"/>
      <c r="R83" s="261"/>
      <c r="S83" s="261"/>
      <c r="T83" s="261"/>
      <c r="U83" s="261"/>
      <c r="V83" s="261"/>
      <c r="W83" s="262"/>
      <c r="X83" s="263"/>
      <c r="Y83" s="263"/>
      <c r="Z83" s="263"/>
      <c r="AA83" s="263"/>
      <c r="AB83" s="263"/>
      <c r="AC83" s="5"/>
      <c r="AD83" s="5"/>
      <c r="AE83" s="5"/>
    </row>
    <row r="84" spans="1:35" ht="15" customHeight="1">
      <c r="A84" s="332" t="str">
        <f t="shared" si="3"/>
        <v># 12</v>
      </c>
      <c r="B84" s="333"/>
      <c r="C84" s="188">
        <f t="shared" si="4"/>
        <v>0</v>
      </c>
      <c r="D84" s="188">
        <f>S84+(C84*N48/R71)</f>
        <v>0</v>
      </c>
      <c r="E84" s="188">
        <f>T84+(D84*N48/R71)</f>
        <v>0</v>
      </c>
      <c r="F84" s="188">
        <f>U84+(E84*N48/R71)</f>
        <v>0</v>
      </c>
      <c r="G84" s="188">
        <f>V84+(F84*N48/R71)</f>
        <v>0</v>
      </c>
      <c r="H84" s="188">
        <f>W84+(G84*N48/R71)</f>
        <v>0</v>
      </c>
      <c r="I84" s="188">
        <f>X84+(H84*O48/S71)</f>
        <v>0</v>
      </c>
      <c r="J84" s="188">
        <f>Y84+(I84*P48/T71)</f>
        <v>0</v>
      </c>
      <c r="K84" s="188">
        <f>Z84+(J84*Q48/U71)</f>
        <v>0</v>
      </c>
      <c r="L84" s="188">
        <f>AA84+(K84*R48/V71)</f>
        <v>0</v>
      </c>
      <c r="M84" s="188">
        <f>AB84+(J84*Q48/U71)</f>
        <v>0</v>
      </c>
      <c r="N84" s="185"/>
      <c r="O84" s="186"/>
      <c r="P84" s="403" t="s">
        <v>59</v>
      </c>
      <c r="Q84" s="404"/>
      <c r="R84" s="264"/>
      <c r="S84" s="264"/>
      <c r="T84" s="264"/>
      <c r="U84" s="264"/>
      <c r="V84" s="264"/>
      <c r="W84" s="265"/>
      <c r="X84" s="266"/>
      <c r="Y84" s="266"/>
      <c r="Z84" s="266"/>
      <c r="AA84" s="266"/>
      <c r="AB84" s="266"/>
      <c r="AF84" s="19"/>
      <c r="AG84" s="19"/>
      <c r="AH84" s="19"/>
      <c r="AI84" s="19"/>
    </row>
    <row r="85" spans="1:35" ht="15" customHeight="1">
      <c r="A85" s="417"/>
      <c r="B85" s="423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2"/>
      <c r="N85" s="182"/>
      <c r="O85" s="183"/>
      <c r="P85" s="419"/>
      <c r="Q85" s="419"/>
      <c r="R85" s="168"/>
      <c r="S85" s="168"/>
      <c r="T85" s="168"/>
      <c r="U85" s="168"/>
      <c r="V85" s="168"/>
      <c r="W85" s="87"/>
      <c r="X85" s="87"/>
      <c r="Y85" s="250"/>
      <c r="Z85" s="250"/>
      <c r="AA85" s="250"/>
      <c r="AB85" s="250"/>
      <c r="AF85" s="19"/>
      <c r="AG85" s="19"/>
      <c r="AH85" s="19"/>
      <c r="AI85" s="19"/>
    </row>
    <row r="86" spans="1:35" ht="15" customHeight="1">
      <c r="A86" s="420" t="s">
        <v>8</v>
      </c>
      <c r="B86" s="420"/>
      <c r="C86" s="189">
        <f aca="true" t="shared" si="5" ref="C86:M86">AVERAGE(C73:C84)</f>
        <v>0</v>
      </c>
      <c r="D86" s="189">
        <f t="shared" si="5"/>
        <v>0</v>
      </c>
      <c r="E86" s="189">
        <f t="shared" si="5"/>
        <v>0</v>
      </c>
      <c r="F86" s="189">
        <f t="shared" si="5"/>
        <v>0</v>
      </c>
      <c r="G86" s="189">
        <f t="shared" si="5"/>
        <v>0</v>
      </c>
      <c r="H86" s="189">
        <f t="shared" si="5"/>
        <v>0</v>
      </c>
      <c r="I86" s="189">
        <f t="shared" si="5"/>
        <v>0</v>
      </c>
      <c r="J86" s="189">
        <f t="shared" si="5"/>
        <v>0</v>
      </c>
      <c r="K86" s="189">
        <f>AVERAGE(K73:K84)</f>
        <v>0</v>
      </c>
      <c r="L86" s="189">
        <f>AVERAGE(L73:L84)</f>
        <v>0</v>
      </c>
      <c r="M86" s="189">
        <f t="shared" si="5"/>
        <v>0</v>
      </c>
      <c r="N86" s="190" t="s">
        <v>2</v>
      </c>
      <c r="O86" s="191">
        <f>SUM(C86:M86)</f>
        <v>0</v>
      </c>
      <c r="P86" s="400" t="s">
        <v>8</v>
      </c>
      <c r="Q86" s="400"/>
      <c r="R86" s="194" t="e">
        <f aca="true" t="shared" si="6" ref="R86:AB86">AVERAGE(R73:R84)</f>
        <v>#DIV/0!</v>
      </c>
      <c r="S86" s="194" t="e">
        <f t="shared" si="6"/>
        <v>#DIV/0!</v>
      </c>
      <c r="T86" s="194" t="e">
        <f t="shared" si="6"/>
        <v>#DIV/0!</v>
      </c>
      <c r="U86" s="194" t="e">
        <f t="shared" si="6"/>
        <v>#DIV/0!</v>
      </c>
      <c r="V86" s="194" t="e">
        <f t="shared" si="6"/>
        <v>#DIV/0!</v>
      </c>
      <c r="W86" s="194" t="e">
        <f t="shared" si="6"/>
        <v>#DIV/0!</v>
      </c>
      <c r="X86" s="194" t="e">
        <f t="shared" si="6"/>
        <v>#DIV/0!</v>
      </c>
      <c r="Y86" s="194" t="e">
        <f t="shared" si="6"/>
        <v>#DIV/0!</v>
      </c>
      <c r="Z86" s="194" t="e">
        <f>AVERAGE(Z73:Z84)</f>
        <v>#DIV/0!</v>
      </c>
      <c r="AA86" s="194" t="e">
        <f>AVERAGE(AA73:AA84)</f>
        <v>#DIV/0!</v>
      </c>
      <c r="AB86" s="194" t="e">
        <f t="shared" si="6"/>
        <v>#DIV/0!</v>
      </c>
      <c r="AC86" s="195"/>
      <c r="AD86" s="196" t="s">
        <v>2</v>
      </c>
      <c r="AE86" s="197" t="e">
        <f>SUM(R86:AB86)</f>
        <v>#DIV/0!</v>
      </c>
      <c r="AF86" s="19"/>
      <c r="AG86" s="19"/>
      <c r="AH86" s="19"/>
      <c r="AI86" s="19"/>
    </row>
    <row r="87" spans="1:35" ht="15" customHeight="1">
      <c r="A87" s="421" t="s">
        <v>1</v>
      </c>
      <c r="B87" s="421"/>
      <c r="C87" s="188" t="str">
        <f aca="true" t="shared" si="7" ref="C87:M87">IF(C117=0,"0,00",(STDEV(C73:C84)*100/C86))</f>
        <v>0,00</v>
      </c>
      <c r="D87" s="188" t="str">
        <f t="shared" si="7"/>
        <v>0,00</v>
      </c>
      <c r="E87" s="188" t="str">
        <f t="shared" si="7"/>
        <v>0,00</v>
      </c>
      <c r="F87" s="188" t="str">
        <f t="shared" si="7"/>
        <v>0,00</v>
      </c>
      <c r="G87" s="188" t="str">
        <f t="shared" si="7"/>
        <v>0,00</v>
      </c>
      <c r="H87" s="188" t="str">
        <f t="shared" si="7"/>
        <v>0,00</v>
      </c>
      <c r="I87" s="188" t="str">
        <f t="shared" si="7"/>
        <v>0,00</v>
      </c>
      <c r="J87" s="188" t="str">
        <f t="shared" si="7"/>
        <v>0,00</v>
      </c>
      <c r="K87" s="188" t="str">
        <f t="shared" si="7"/>
        <v>0,00</v>
      </c>
      <c r="L87" s="188" t="str">
        <f t="shared" si="7"/>
        <v>0,00</v>
      </c>
      <c r="M87" s="188" t="str">
        <f t="shared" si="7"/>
        <v>0,00</v>
      </c>
      <c r="N87" s="192"/>
      <c r="O87" s="193"/>
      <c r="P87" s="422" t="s">
        <v>1</v>
      </c>
      <c r="Q87" s="422"/>
      <c r="R87" s="198" t="e">
        <f aca="true" t="shared" si="8" ref="R87:W87">STDEV(R73:R84)*100/R86</f>
        <v>#DIV/0!</v>
      </c>
      <c r="S87" s="198" t="e">
        <f t="shared" si="8"/>
        <v>#DIV/0!</v>
      </c>
      <c r="T87" s="198" t="e">
        <f t="shared" si="8"/>
        <v>#DIV/0!</v>
      </c>
      <c r="U87" s="198" t="e">
        <f t="shared" si="8"/>
        <v>#DIV/0!</v>
      </c>
      <c r="V87" s="198" t="e">
        <f t="shared" si="8"/>
        <v>#DIV/0!</v>
      </c>
      <c r="W87" s="198" t="e">
        <f t="shared" si="8"/>
        <v>#DIV/0!</v>
      </c>
      <c r="X87" s="198" t="e">
        <f>STDEV(X73:X84)*100/X86</f>
        <v>#DIV/0!</v>
      </c>
      <c r="Y87" s="198" t="e">
        <f>STDEV(Y73:Y84)*100/Y86</f>
        <v>#DIV/0!</v>
      </c>
      <c r="Z87" s="198" t="e">
        <f>STDEV(Z73:Z84)*100/Z86</f>
        <v>#DIV/0!</v>
      </c>
      <c r="AA87" s="198" t="e">
        <f>STDEV(AA73:AA84)*100/AA86</f>
        <v>#DIV/0!</v>
      </c>
      <c r="AB87" s="198" t="e">
        <f>STDEV(AB73:AB84)*100/AB86</f>
        <v>#DIV/0!</v>
      </c>
      <c r="AC87" s="195"/>
      <c r="AD87" s="195"/>
      <c r="AE87" s="199"/>
      <c r="AF87" s="19"/>
      <c r="AG87" s="19"/>
      <c r="AH87" s="19"/>
      <c r="AI87" s="19"/>
    </row>
    <row r="88" spans="1:35" ht="15" customHeight="1">
      <c r="A88" s="157"/>
      <c r="B88" s="86"/>
      <c r="C88" s="158"/>
      <c r="D88" s="158"/>
      <c r="E88" s="86"/>
      <c r="F88" s="86"/>
      <c r="G88" s="86"/>
      <c r="H88" s="86"/>
      <c r="I88" s="158"/>
      <c r="J88" s="158"/>
      <c r="K88" s="158"/>
      <c r="L88" s="158"/>
      <c r="M88" s="158"/>
      <c r="N88" s="86"/>
      <c r="O88" s="155"/>
      <c r="AF88" s="19"/>
      <c r="AG88" s="19"/>
      <c r="AH88" s="19"/>
      <c r="AI88" s="19"/>
    </row>
    <row r="89" spans="1:35" ht="15" customHeight="1">
      <c r="A89" s="12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95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9"/>
      <c r="AG89" s="19"/>
      <c r="AH89" s="19"/>
      <c r="AI89" s="19"/>
    </row>
    <row r="90" spans="1:35" ht="15" customHeight="1">
      <c r="A90" s="12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95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9"/>
      <c r="AG90" s="19"/>
      <c r="AH90" s="19"/>
      <c r="AI90" s="19"/>
    </row>
    <row r="91" spans="1:35" ht="15" customHeight="1">
      <c r="A91" s="60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95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9"/>
      <c r="AG91" s="19"/>
      <c r="AH91" s="19"/>
      <c r="AI91" s="19"/>
    </row>
    <row r="92" spans="1:35" ht="15" customHeight="1">
      <c r="A92" s="70"/>
      <c r="B92" s="61"/>
      <c r="C92" s="230"/>
      <c r="D92" s="230"/>
      <c r="E92" s="230"/>
      <c r="F92" s="230"/>
      <c r="G92" s="230"/>
      <c r="H92" s="230"/>
      <c r="I92" s="61"/>
      <c r="J92" s="71"/>
      <c r="K92" s="71"/>
      <c r="L92" s="71"/>
      <c r="M92" s="61"/>
      <c r="N92" s="61"/>
      <c r="O92" s="12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9"/>
      <c r="AG92" s="19"/>
      <c r="AH92" s="19"/>
      <c r="AI92" s="19"/>
    </row>
    <row r="93" spans="1:35" s="34" customFormat="1" ht="15" customHeight="1">
      <c r="A93" s="62"/>
      <c r="B93" s="61"/>
      <c r="C93" s="61"/>
      <c r="D93" s="71"/>
      <c r="E93" s="71"/>
      <c r="F93" s="71"/>
      <c r="G93" s="71"/>
      <c r="H93" s="61"/>
      <c r="I93" s="61"/>
      <c r="J93" s="61"/>
      <c r="K93" s="61"/>
      <c r="L93" s="61"/>
      <c r="M93" s="61"/>
      <c r="N93" s="61"/>
      <c r="O93" s="128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3"/>
      <c r="AG93" s="33"/>
      <c r="AH93" s="33"/>
      <c r="AI93" s="33"/>
    </row>
    <row r="94" spans="1:35" s="34" customFormat="1" ht="15" customHeight="1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128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3"/>
      <c r="AG94" s="33"/>
      <c r="AH94" s="33"/>
      <c r="AI94" s="33"/>
    </row>
    <row r="95" spans="1:35" s="34" customFormat="1" ht="15" customHeight="1">
      <c r="A95" s="6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128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3"/>
      <c r="AG95" s="33"/>
      <c r="AH95" s="33"/>
      <c r="AI95" s="33"/>
    </row>
    <row r="96" spans="1:35" s="34" customFormat="1" ht="15" customHeight="1">
      <c r="A96" s="63"/>
      <c r="B96" s="64"/>
      <c r="C96" s="64"/>
      <c r="D96" s="72"/>
      <c r="E96" s="64"/>
      <c r="F96" s="64"/>
      <c r="G96" s="64"/>
      <c r="H96" s="64"/>
      <c r="I96" s="72"/>
      <c r="J96" s="64"/>
      <c r="K96" s="64"/>
      <c r="L96" s="64"/>
      <c r="M96" s="64"/>
      <c r="N96" s="64"/>
      <c r="O96" s="6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</row>
    <row r="97" spans="1:35" s="7" customFormat="1" ht="15" customHeight="1">
      <c r="A97" s="285" t="str">
        <f>A1</f>
        <v>                                                                                      Perfil de Dissolução Comparativo</v>
      </c>
      <c r="B97" s="286" t="e">
        <f>#REF!</f>
        <v>#REF!</v>
      </c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7"/>
      <c r="P97" s="26"/>
      <c r="Q97" s="27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7" customFormat="1" ht="15" customHeight="1">
      <c r="A98" s="60"/>
      <c r="B98" s="154"/>
      <c r="C98" s="77"/>
      <c r="D98" s="77"/>
      <c r="E98" s="66"/>
      <c r="F98" s="66"/>
      <c r="G98" s="66"/>
      <c r="H98" s="66"/>
      <c r="I98" s="66"/>
      <c r="J98" s="66"/>
      <c r="K98" s="66"/>
      <c r="L98" s="66"/>
      <c r="M98" s="66"/>
      <c r="N98" s="77"/>
      <c r="O98" s="108"/>
      <c r="P98" s="27"/>
      <c r="Q98" s="27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7" customFormat="1" ht="15" customHeight="1">
      <c r="A99" s="60"/>
      <c r="B99" s="225" t="s">
        <v>72</v>
      </c>
      <c r="C99" s="77"/>
      <c r="D99" s="77"/>
      <c r="E99" s="66"/>
      <c r="F99" s="66"/>
      <c r="G99" s="66"/>
      <c r="H99" s="66"/>
      <c r="I99" s="66"/>
      <c r="J99" s="66"/>
      <c r="K99" s="66"/>
      <c r="L99" s="66"/>
      <c r="M99" s="66"/>
      <c r="N99" s="77"/>
      <c r="O99" s="108"/>
      <c r="P99" s="27"/>
      <c r="Q99" s="27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7" customFormat="1" ht="15" customHeight="1">
      <c r="A100" s="283" t="str">
        <f>P100</f>
        <v>Nome do medicamento referência</v>
      </c>
      <c r="B100" s="284"/>
      <c r="C100" s="284"/>
      <c r="D100" s="284"/>
      <c r="E100" s="284"/>
      <c r="F100" s="280" t="str">
        <f>U100</f>
        <v>: % Dissolvida do fármaco</v>
      </c>
      <c r="G100" s="281"/>
      <c r="H100" s="281"/>
      <c r="I100" s="281"/>
      <c r="J100" s="281"/>
      <c r="K100" s="281"/>
      <c r="L100" s="281"/>
      <c r="M100" s="282"/>
      <c r="N100" s="240"/>
      <c r="O100" s="241"/>
      <c r="P100" s="278" t="s">
        <v>69</v>
      </c>
      <c r="Q100" s="279"/>
      <c r="R100" s="279"/>
      <c r="S100" s="279"/>
      <c r="T100" s="279"/>
      <c r="U100" s="277" t="s">
        <v>70</v>
      </c>
      <c r="V100" s="277"/>
      <c r="W100" s="277"/>
      <c r="X100" s="277"/>
      <c r="Y100" s="277"/>
      <c r="Z100" s="277"/>
      <c r="AA100" s="277"/>
      <c r="AB100" s="277"/>
      <c r="AC100" s="153"/>
      <c r="AD100" s="153"/>
      <c r="AF100" s="26"/>
      <c r="AG100" s="26"/>
      <c r="AH100" s="26"/>
      <c r="AI100" s="26"/>
    </row>
    <row r="101" spans="1:35" s="9" customFormat="1" ht="15" customHeight="1">
      <c r="A101" s="342" t="s">
        <v>3</v>
      </c>
      <c r="B101" s="343"/>
      <c r="C101" s="200">
        <f>R101</f>
        <v>1</v>
      </c>
      <c r="D101" s="200">
        <f aca="true" t="shared" si="9" ref="D101:J102">S101</f>
        <v>2</v>
      </c>
      <c r="E101" s="200">
        <f t="shared" si="9"/>
        <v>4</v>
      </c>
      <c r="F101" s="200">
        <f t="shared" si="9"/>
        <v>10</v>
      </c>
      <c r="G101" s="200">
        <f t="shared" si="9"/>
        <v>30</v>
      </c>
      <c r="H101" s="200">
        <f t="shared" si="9"/>
        <v>60</v>
      </c>
      <c r="I101" s="200">
        <f t="shared" si="9"/>
        <v>120</v>
      </c>
      <c r="J101" s="200">
        <f t="shared" si="9"/>
        <v>240</v>
      </c>
      <c r="K101" s="200">
        <f aca="true" t="shared" si="10" ref="K101:M102">Z101</f>
        <v>360</v>
      </c>
      <c r="L101" s="200">
        <f t="shared" si="10"/>
        <v>480</v>
      </c>
      <c r="M101" s="200">
        <f t="shared" si="10"/>
        <v>600</v>
      </c>
      <c r="N101" s="180"/>
      <c r="O101" s="181"/>
      <c r="P101" s="424" t="s">
        <v>3</v>
      </c>
      <c r="Q101" s="413"/>
      <c r="R101" s="159">
        <v>1</v>
      </c>
      <c r="S101" s="160">
        <v>2</v>
      </c>
      <c r="T101" s="160">
        <v>4</v>
      </c>
      <c r="U101" s="160">
        <v>10</v>
      </c>
      <c r="V101" s="160">
        <v>30</v>
      </c>
      <c r="W101" s="160">
        <v>60</v>
      </c>
      <c r="X101" s="160">
        <v>120</v>
      </c>
      <c r="Y101" s="160">
        <v>240</v>
      </c>
      <c r="Z101" s="260">
        <v>360</v>
      </c>
      <c r="AA101" s="260">
        <v>480</v>
      </c>
      <c r="AB101" s="260">
        <v>600</v>
      </c>
      <c r="AC101" s="7"/>
      <c r="AD101" s="7"/>
      <c r="AF101" s="29"/>
      <c r="AG101" s="29"/>
      <c r="AH101" s="29"/>
      <c r="AI101" s="29"/>
    </row>
    <row r="102" spans="1:56" s="10" customFormat="1" ht="15" customHeight="1">
      <c r="A102" s="334" t="s">
        <v>4</v>
      </c>
      <c r="B102" s="425"/>
      <c r="C102" s="201">
        <f>R102</f>
        <v>900</v>
      </c>
      <c r="D102" s="201">
        <f t="shared" si="9"/>
        <v>900</v>
      </c>
      <c r="E102" s="201">
        <f t="shared" si="9"/>
        <v>900</v>
      </c>
      <c r="F102" s="201">
        <f t="shared" si="9"/>
        <v>900</v>
      </c>
      <c r="G102" s="201">
        <f t="shared" si="9"/>
        <v>900</v>
      </c>
      <c r="H102" s="201">
        <f t="shared" si="9"/>
        <v>900</v>
      </c>
      <c r="I102" s="201">
        <f t="shared" si="9"/>
        <v>900</v>
      </c>
      <c r="J102" s="201">
        <f t="shared" si="9"/>
        <v>900</v>
      </c>
      <c r="K102" s="201">
        <f t="shared" si="10"/>
        <v>900</v>
      </c>
      <c r="L102" s="201">
        <f t="shared" si="10"/>
        <v>900</v>
      </c>
      <c r="M102" s="201">
        <f t="shared" si="10"/>
        <v>900</v>
      </c>
      <c r="N102" s="180"/>
      <c r="O102" s="181"/>
      <c r="P102" s="399" t="s">
        <v>4</v>
      </c>
      <c r="Q102" s="400"/>
      <c r="R102" s="163">
        <v>900</v>
      </c>
      <c r="S102" s="251">
        <f aca="true" t="shared" si="11" ref="S102:AA102">R102</f>
        <v>900</v>
      </c>
      <c r="T102" s="251">
        <f t="shared" si="11"/>
        <v>900</v>
      </c>
      <c r="U102" s="251">
        <f t="shared" si="11"/>
        <v>900</v>
      </c>
      <c r="V102" s="251">
        <f t="shared" si="11"/>
        <v>900</v>
      </c>
      <c r="W102" s="251">
        <f t="shared" si="11"/>
        <v>900</v>
      </c>
      <c r="X102" s="251">
        <f t="shared" si="11"/>
        <v>900</v>
      </c>
      <c r="Y102" s="251">
        <f t="shared" si="11"/>
        <v>900</v>
      </c>
      <c r="Z102" s="251">
        <f t="shared" si="11"/>
        <v>900</v>
      </c>
      <c r="AA102" s="251">
        <f t="shared" si="11"/>
        <v>900</v>
      </c>
      <c r="AB102" s="251">
        <f>Y102</f>
        <v>900</v>
      </c>
      <c r="AC102" s="7"/>
      <c r="AD102" s="7"/>
      <c r="AE102" s="9"/>
      <c r="AF102" s="35"/>
      <c r="AG102" s="35"/>
      <c r="AH102" s="35"/>
      <c r="AI102" s="35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1:56" s="12" customFormat="1" ht="15" customHeight="1">
      <c r="A103" s="342"/>
      <c r="B103" s="343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3"/>
      <c r="P103" s="426"/>
      <c r="Q103" s="427"/>
      <c r="R103" s="164"/>
      <c r="S103" s="165"/>
      <c r="T103" s="165"/>
      <c r="U103" s="165"/>
      <c r="V103" s="165"/>
      <c r="W103" s="165"/>
      <c r="X103" s="165"/>
      <c r="Y103" s="252"/>
      <c r="Z103" s="252"/>
      <c r="AA103" s="252"/>
      <c r="AB103" s="253"/>
      <c r="AC103" s="166"/>
      <c r="AD103" s="166"/>
      <c r="AE103" s="167"/>
      <c r="AF103" s="119"/>
      <c r="AG103" s="4"/>
      <c r="AH103" s="4"/>
      <c r="AI103" s="4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s="12" customFormat="1" ht="15" customHeight="1">
      <c r="A104" s="340" t="str">
        <f>P104</f>
        <v># 1</v>
      </c>
      <c r="B104" s="341"/>
      <c r="C104" s="202">
        <f>R104</f>
        <v>0</v>
      </c>
      <c r="D104" s="202">
        <f>S104+(C104*N48/R102)</f>
        <v>0</v>
      </c>
      <c r="E104" s="202">
        <f>T104+(D104*N48/R102)</f>
        <v>0</v>
      </c>
      <c r="F104" s="202">
        <f>U104+(E104*N48/R102)</f>
        <v>0</v>
      </c>
      <c r="G104" s="202">
        <f>V104+(F104*N48/R102)</f>
        <v>0</v>
      </c>
      <c r="H104" s="202">
        <f>W104+(G104*N48/R102)</f>
        <v>0</v>
      </c>
      <c r="I104" s="202">
        <f>X104+(H104*O48/S102)</f>
        <v>0</v>
      </c>
      <c r="J104" s="202">
        <f>Y104+(I104*P48/T102)</f>
        <v>0</v>
      </c>
      <c r="K104" s="202">
        <f>Z104+(J104*Q48/U102)</f>
        <v>0</v>
      </c>
      <c r="L104" s="202">
        <f>AA104+(K104*R48/V102)</f>
        <v>0</v>
      </c>
      <c r="M104" s="202">
        <f>AB104+(J104*Q48/U102)</f>
        <v>0</v>
      </c>
      <c r="N104" s="185"/>
      <c r="O104" s="186"/>
      <c r="P104" s="409" t="s">
        <v>58</v>
      </c>
      <c r="Q104" s="410"/>
      <c r="R104" s="267"/>
      <c r="S104" s="267"/>
      <c r="T104" s="268"/>
      <c r="U104" s="267"/>
      <c r="V104" s="267"/>
      <c r="W104" s="268"/>
      <c r="X104" s="263"/>
      <c r="Y104" s="263"/>
      <c r="Z104" s="263"/>
      <c r="AA104" s="263"/>
      <c r="AB104" s="263"/>
      <c r="AC104" s="5"/>
      <c r="AD104" s="5"/>
      <c r="AF104" s="4"/>
      <c r="AG104" s="4"/>
      <c r="AH104" s="4"/>
      <c r="AI104" s="4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s="12" customFormat="1" ht="15" customHeight="1">
      <c r="A105" s="344" t="str">
        <f aca="true" t="shared" si="12" ref="A105:A115">P105</f>
        <v># 2</v>
      </c>
      <c r="B105" s="345"/>
      <c r="C105" s="177">
        <f aca="true" t="shared" si="13" ref="C105:C115">R105</f>
        <v>0</v>
      </c>
      <c r="D105" s="177">
        <f>S105+(C105*N48/R102)</f>
        <v>0</v>
      </c>
      <c r="E105" s="177">
        <f>T105+(D105*N48/R102)</f>
        <v>0</v>
      </c>
      <c r="F105" s="177">
        <f>U105+(E105*N48/R102)</f>
        <v>0</v>
      </c>
      <c r="G105" s="177">
        <f>V105+(F105*N48/R102)</f>
        <v>0</v>
      </c>
      <c r="H105" s="177">
        <f>W105+(G105*N48/R102)</f>
        <v>0</v>
      </c>
      <c r="I105" s="177">
        <f>X105+(H105*O48/S102)</f>
        <v>0</v>
      </c>
      <c r="J105" s="177">
        <f>Y105+(I105*P48/T102)</f>
        <v>0</v>
      </c>
      <c r="K105" s="177">
        <f>Z105+(J105*Q48/U102)</f>
        <v>0</v>
      </c>
      <c r="L105" s="177">
        <f>AA105+(K105*R48/V102)</f>
        <v>0</v>
      </c>
      <c r="M105" s="177">
        <f>AB105+(J105*Q48/U102)</f>
        <v>0</v>
      </c>
      <c r="N105" s="185"/>
      <c r="O105" s="186"/>
      <c r="P105" s="403" t="s">
        <v>57</v>
      </c>
      <c r="Q105" s="404"/>
      <c r="R105" s="269"/>
      <c r="S105" s="269"/>
      <c r="T105" s="269"/>
      <c r="U105" s="269"/>
      <c r="V105" s="269"/>
      <c r="W105" s="270"/>
      <c r="X105" s="266"/>
      <c r="Y105" s="266"/>
      <c r="Z105" s="266"/>
      <c r="AA105" s="266"/>
      <c r="AB105" s="266"/>
      <c r="AC105" s="5"/>
      <c r="AD105" s="5"/>
      <c r="AF105" s="4"/>
      <c r="AG105" s="4"/>
      <c r="AH105" s="4"/>
      <c r="AI105" s="4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s="12" customFormat="1" ht="15" customHeight="1">
      <c r="A106" s="340" t="str">
        <f t="shared" si="12"/>
        <v># 3</v>
      </c>
      <c r="B106" s="341"/>
      <c r="C106" s="202">
        <f t="shared" si="13"/>
        <v>0</v>
      </c>
      <c r="D106" s="202">
        <f>S106+(C106*N48/R102)</f>
        <v>0</v>
      </c>
      <c r="E106" s="202">
        <f>T106+(D106*N48/R102)</f>
        <v>0</v>
      </c>
      <c r="F106" s="202">
        <f>U106+(E106*N48/R102)</f>
        <v>0</v>
      </c>
      <c r="G106" s="202">
        <f>V106+(F106*N48/R102)</f>
        <v>0</v>
      </c>
      <c r="H106" s="202">
        <f>W106+(G106*N48/R102)</f>
        <v>0</v>
      </c>
      <c r="I106" s="202">
        <f>X106+(H106*O48/S102)</f>
        <v>0</v>
      </c>
      <c r="J106" s="202">
        <f>Y106+(I106*P48/T102)</f>
        <v>0</v>
      </c>
      <c r="K106" s="202">
        <f>Z106+(J106*Q48/U102)</f>
        <v>0</v>
      </c>
      <c r="L106" s="202">
        <f>AA106+(K106*R48/V102)</f>
        <v>0</v>
      </c>
      <c r="M106" s="202">
        <f>AB106+(J106*Q48/U102)</f>
        <v>0</v>
      </c>
      <c r="N106" s="185"/>
      <c r="O106" s="186"/>
      <c r="P106" s="409" t="s">
        <v>56</v>
      </c>
      <c r="Q106" s="410"/>
      <c r="R106" s="267"/>
      <c r="S106" s="267"/>
      <c r="T106" s="267"/>
      <c r="U106" s="267"/>
      <c r="V106" s="267"/>
      <c r="W106" s="268"/>
      <c r="X106" s="263"/>
      <c r="Y106" s="263"/>
      <c r="Z106" s="263"/>
      <c r="AA106" s="263"/>
      <c r="AB106" s="263"/>
      <c r="AC106" s="5"/>
      <c r="AD106" s="5"/>
      <c r="AF106" s="4"/>
      <c r="AG106" s="4"/>
      <c r="AH106" s="4"/>
      <c r="AI106" s="4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5" customHeight="1">
      <c r="A107" s="344" t="str">
        <f t="shared" si="12"/>
        <v># 4</v>
      </c>
      <c r="B107" s="345"/>
      <c r="C107" s="177">
        <f t="shared" si="13"/>
        <v>0</v>
      </c>
      <c r="D107" s="177">
        <f>S107+(C107*N48/R102)</f>
        <v>0</v>
      </c>
      <c r="E107" s="177">
        <f>T107+(D107*N48/R102)</f>
        <v>0</v>
      </c>
      <c r="F107" s="177">
        <f>U107+(E107*N48/R102)</f>
        <v>0</v>
      </c>
      <c r="G107" s="177">
        <f>V107+(F107*N48/R102)</f>
        <v>0</v>
      </c>
      <c r="H107" s="177">
        <f>W107+(G107*N48/R102)</f>
        <v>0</v>
      </c>
      <c r="I107" s="177">
        <f>X107+(H107*O48/S102)</f>
        <v>0</v>
      </c>
      <c r="J107" s="177">
        <f>Y107+(I107*P48/T102)</f>
        <v>0</v>
      </c>
      <c r="K107" s="177">
        <f>Z107+(J107*Q48/U102)</f>
        <v>0</v>
      </c>
      <c r="L107" s="177">
        <f>AA107+(K107*R48/V102)</f>
        <v>0</v>
      </c>
      <c r="M107" s="177">
        <f>AB107+(J107*Q48/U102)</f>
        <v>0</v>
      </c>
      <c r="N107" s="185"/>
      <c r="O107" s="186"/>
      <c r="P107" s="403" t="s">
        <v>55</v>
      </c>
      <c r="Q107" s="404"/>
      <c r="R107" s="269"/>
      <c r="S107" s="269"/>
      <c r="T107" s="269"/>
      <c r="U107" s="269"/>
      <c r="V107" s="269"/>
      <c r="W107" s="270"/>
      <c r="X107" s="266"/>
      <c r="Y107" s="266"/>
      <c r="Z107" s="266"/>
      <c r="AA107" s="266"/>
      <c r="AB107" s="266"/>
      <c r="AF107" s="20"/>
      <c r="AG107" s="20"/>
      <c r="AH107" s="20"/>
      <c r="AI107" s="20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:56" s="42" customFormat="1" ht="15" customHeight="1">
      <c r="A108" s="340" t="str">
        <f t="shared" si="12"/>
        <v># 5</v>
      </c>
      <c r="B108" s="341"/>
      <c r="C108" s="202">
        <f t="shared" si="13"/>
        <v>0</v>
      </c>
      <c r="D108" s="202">
        <f>S108+(C108*N48/R102)</f>
        <v>0</v>
      </c>
      <c r="E108" s="202">
        <f>T108+(D108*N48/R102)</f>
        <v>0</v>
      </c>
      <c r="F108" s="202">
        <f>U108+(E108*N48/R102)</f>
        <v>0</v>
      </c>
      <c r="G108" s="202">
        <f>V108+(F108*N48/R102)</f>
        <v>0</v>
      </c>
      <c r="H108" s="202">
        <f>W108+(G108*N48/R102)</f>
        <v>0</v>
      </c>
      <c r="I108" s="202">
        <f>X108+(H108*O48/S102)</f>
        <v>0</v>
      </c>
      <c r="J108" s="202">
        <f>Y108+(I108*P48/T102)</f>
        <v>0</v>
      </c>
      <c r="K108" s="202">
        <f>Z108+(J108*Q48/U102)</f>
        <v>0</v>
      </c>
      <c r="L108" s="202">
        <f>AA108+(K108*R48/V102)</f>
        <v>0</v>
      </c>
      <c r="M108" s="202">
        <f>AB108+(J108*Q48/U102)</f>
        <v>0</v>
      </c>
      <c r="N108" s="185"/>
      <c r="O108" s="186"/>
      <c r="P108" s="409" t="s">
        <v>54</v>
      </c>
      <c r="Q108" s="410"/>
      <c r="R108" s="267"/>
      <c r="S108" s="267"/>
      <c r="T108" s="267"/>
      <c r="U108" s="267"/>
      <c r="V108" s="267"/>
      <c r="W108" s="268"/>
      <c r="X108" s="263"/>
      <c r="Y108" s="263"/>
      <c r="Z108" s="263"/>
      <c r="AA108" s="263"/>
      <c r="AB108" s="263"/>
      <c r="AC108" s="5"/>
      <c r="AD108" s="5"/>
      <c r="AE108" s="153"/>
      <c r="AF108" s="40"/>
      <c r="AG108" s="40"/>
      <c r="AH108" s="40"/>
      <c r="AI108" s="40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</row>
    <row r="109" spans="1:56" s="46" customFormat="1" ht="15" customHeight="1">
      <c r="A109" s="344" t="str">
        <f t="shared" si="12"/>
        <v># 6</v>
      </c>
      <c r="B109" s="345"/>
      <c r="C109" s="177">
        <f t="shared" si="13"/>
        <v>0</v>
      </c>
      <c r="D109" s="177">
        <f>S109+(C109*N48/R102)</f>
        <v>0</v>
      </c>
      <c r="E109" s="177">
        <f>T109+(D109*N48/R102)</f>
        <v>0</v>
      </c>
      <c r="F109" s="177">
        <f>U109+(E109*N48/R102)</f>
        <v>0</v>
      </c>
      <c r="G109" s="177">
        <f>V109+(F109*N48/R102)</f>
        <v>0</v>
      </c>
      <c r="H109" s="177">
        <f>W109+(G109*N48/R102)</f>
        <v>0</v>
      </c>
      <c r="I109" s="177">
        <f>X109+(H109*O48/S102)</f>
        <v>0</v>
      </c>
      <c r="J109" s="177">
        <f>Y109+(I109*P48/T102)</f>
        <v>0</v>
      </c>
      <c r="K109" s="177">
        <f>Z109+(J109*Q48/U102)</f>
        <v>0</v>
      </c>
      <c r="L109" s="177">
        <f>AA109+(K109*R48/V102)</f>
        <v>0</v>
      </c>
      <c r="M109" s="177">
        <f>AB109+(J109*Q48/U102)</f>
        <v>0</v>
      </c>
      <c r="N109" s="185"/>
      <c r="O109" s="186"/>
      <c r="P109" s="403" t="s">
        <v>53</v>
      </c>
      <c r="Q109" s="404"/>
      <c r="R109" s="269"/>
      <c r="S109" s="269"/>
      <c r="T109" s="269"/>
      <c r="U109" s="269"/>
      <c r="V109" s="269"/>
      <c r="W109" s="270"/>
      <c r="X109" s="266"/>
      <c r="Y109" s="266"/>
      <c r="Z109" s="266"/>
      <c r="AA109" s="266"/>
      <c r="AB109" s="266"/>
      <c r="AC109" s="5"/>
      <c r="AD109" s="5"/>
      <c r="AE109" s="7"/>
      <c r="AF109" s="44"/>
      <c r="AG109" s="44"/>
      <c r="AH109" s="44"/>
      <c r="AI109" s="44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1:56" s="46" customFormat="1" ht="15" customHeight="1">
      <c r="A110" s="340" t="str">
        <f t="shared" si="12"/>
        <v># 7</v>
      </c>
      <c r="B110" s="341"/>
      <c r="C110" s="202">
        <f t="shared" si="13"/>
        <v>0</v>
      </c>
      <c r="D110" s="202">
        <f>S110+(C110*N48/R102)</f>
        <v>0</v>
      </c>
      <c r="E110" s="202">
        <f>T110+(D110*N48/R102)</f>
        <v>0</v>
      </c>
      <c r="F110" s="202">
        <f>U110+(E110*N48/R102)</f>
        <v>0</v>
      </c>
      <c r="G110" s="202">
        <f>V110+(F110*N48/R102)</f>
        <v>0</v>
      </c>
      <c r="H110" s="202">
        <f>W110+(G110*N48/R102)</f>
        <v>0</v>
      </c>
      <c r="I110" s="202">
        <f>X110+(H110*O48/S102)</f>
        <v>0</v>
      </c>
      <c r="J110" s="202">
        <f>Y110+(I110*P48/T102)</f>
        <v>0</v>
      </c>
      <c r="K110" s="202">
        <f>Z110+(J110*Q48/U102)</f>
        <v>0</v>
      </c>
      <c r="L110" s="202">
        <f>AA110+(K110*R48/V102)</f>
        <v>0</v>
      </c>
      <c r="M110" s="202">
        <f>AB110+(J110*Q48/U102)</f>
        <v>0</v>
      </c>
      <c r="N110" s="185"/>
      <c r="O110" s="186"/>
      <c r="P110" s="409" t="s">
        <v>52</v>
      </c>
      <c r="Q110" s="410"/>
      <c r="R110" s="267"/>
      <c r="S110" s="267"/>
      <c r="T110" s="267"/>
      <c r="U110" s="267"/>
      <c r="V110" s="267"/>
      <c r="W110" s="268"/>
      <c r="X110" s="263"/>
      <c r="Y110" s="263"/>
      <c r="Z110" s="263"/>
      <c r="AA110" s="263"/>
      <c r="AB110" s="263"/>
      <c r="AC110" s="5"/>
      <c r="AD110" s="5"/>
      <c r="AE110" s="7"/>
      <c r="AF110" s="44"/>
      <c r="AG110" s="44"/>
      <c r="AH110" s="44"/>
      <c r="AI110" s="44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1:56" ht="15" customHeight="1">
      <c r="A111" s="344" t="str">
        <f t="shared" si="12"/>
        <v># 8</v>
      </c>
      <c r="B111" s="345"/>
      <c r="C111" s="177">
        <f t="shared" si="13"/>
        <v>0</v>
      </c>
      <c r="D111" s="177">
        <f>S111+(C111*N48/R102)</f>
        <v>0</v>
      </c>
      <c r="E111" s="177">
        <f>T111+(D111*N48/R102)</f>
        <v>0</v>
      </c>
      <c r="F111" s="177">
        <f>U111+(E111*N48/R102)</f>
        <v>0</v>
      </c>
      <c r="G111" s="177">
        <f>V111+(F111*N48/R102)</f>
        <v>0</v>
      </c>
      <c r="H111" s="177">
        <f>W111+(G111*N48/R102)</f>
        <v>0</v>
      </c>
      <c r="I111" s="177">
        <f>X111+(H111*O48/S102)</f>
        <v>0</v>
      </c>
      <c r="J111" s="177">
        <f>Y111+(I111*P48/T102)</f>
        <v>0</v>
      </c>
      <c r="K111" s="177">
        <f>Z111+(J111*Q48/U102)</f>
        <v>0</v>
      </c>
      <c r="L111" s="177">
        <f>AA111+(K111*R48/V102)</f>
        <v>0</v>
      </c>
      <c r="M111" s="177">
        <f>AB111+(J111*Q48/U102)</f>
        <v>0</v>
      </c>
      <c r="N111" s="185"/>
      <c r="O111" s="186"/>
      <c r="P111" s="403" t="s">
        <v>51</v>
      </c>
      <c r="Q111" s="404"/>
      <c r="R111" s="269"/>
      <c r="S111" s="269"/>
      <c r="T111" s="269"/>
      <c r="U111" s="269"/>
      <c r="V111" s="269"/>
      <c r="W111" s="270"/>
      <c r="X111" s="266"/>
      <c r="Y111" s="266"/>
      <c r="Z111" s="266"/>
      <c r="AA111" s="266"/>
      <c r="AB111" s="266"/>
      <c r="AF111" s="20"/>
      <c r="AG111" s="20"/>
      <c r="AH111" s="20"/>
      <c r="AI111" s="20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:56" ht="15" customHeight="1">
      <c r="A112" s="340" t="str">
        <f t="shared" si="12"/>
        <v># 9</v>
      </c>
      <c r="B112" s="341"/>
      <c r="C112" s="202">
        <f t="shared" si="13"/>
        <v>0</v>
      </c>
      <c r="D112" s="202">
        <f>S112+(C112*N48/R102)</f>
        <v>0</v>
      </c>
      <c r="E112" s="202">
        <f>T112+(D112*N48/R102)</f>
        <v>0</v>
      </c>
      <c r="F112" s="202">
        <f>U112+(E112*N48/R102)</f>
        <v>0</v>
      </c>
      <c r="G112" s="202">
        <f>V112+(F112*N48/R102)</f>
        <v>0</v>
      </c>
      <c r="H112" s="202">
        <f>W112+(G112*N48/R102)</f>
        <v>0</v>
      </c>
      <c r="I112" s="202">
        <f>X112+(H112*O48/S102)</f>
        <v>0</v>
      </c>
      <c r="J112" s="202">
        <f>Y112+(I112*P48/T102)</f>
        <v>0</v>
      </c>
      <c r="K112" s="202">
        <f>Z112+(J112*Q48/U102)</f>
        <v>0</v>
      </c>
      <c r="L112" s="202">
        <f>AA112+(K112*R48/V102)</f>
        <v>0</v>
      </c>
      <c r="M112" s="202">
        <f>AB112+(J112*Q48/U102)</f>
        <v>0</v>
      </c>
      <c r="N112" s="185"/>
      <c r="O112" s="186"/>
      <c r="P112" s="409" t="s">
        <v>50</v>
      </c>
      <c r="Q112" s="410"/>
      <c r="R112" s="267"/>
      <c r="S112" s="267"/>
      <c r="T112" s="267"/>
      <c r="U112" s="267"/>
      <c r="V112" s="267"/>
      <c r="W112" s="268"/>
      <c r="X112" s="263"/>
      <c r="Y112" s="263"/>
      <c r="Z112" s="263"/>
      <c r="AA112" s="263"/>
      <c r="AB112" s="263"/>
      <c r="AF112" s="20"/>
      <c r="AG112" s="20"/>
      <c r="AH112" s="20"/>
      <c r="AI112" s="20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  <row r="113" spans="1:56" ht="15" customHeight="1">
      <c r="A113" s="344" t="str">
        <f t="shared" si="12"/>
        <v># 10</v>
      </c>
      <c r="B113" s="345"/>
      <c r="C113" s="177">
        <f t="shared" si="13"/>
        <v>0</v>
      </c>
      <c r="D113" s="177">
        <f>S113+(C113*N48/R102)</f>
        <v>0</v>
      </c>
      <c r="E113" s="177">
        <f>T113+(D113*N48/R102)</f>
        <v>0</v>
      </c>
      <c r="F113" s="177">
        <f>U113+(E113*N48/R102)</f>
        <v>0</v>
      </c>
      <c r="G113" s="177">
        <f>V113+(F113*N48/R102)</f>
        <v>0</v>
      </c>
      <c r="H113" s="177">
        <f>W113+(G113*N48/R102)</f>
        <v>0</v>
      </c>
      <c r="I113" s="177">
        <f>X113+(H113*O48/S102)</f>
        <v>0</v>
      </c>
      <c r="J113" s="177">
        <f>Y113+(I113*P48/T102)</f>
        <v>0</v>
      </c>
      <c r="K113" s="177">
        <f>Z113+(J113*Q48/U102)</f>
        <v>0</v>
      </c>
      <c r="L113" s="177">
        <f>AA113+(K113*R48/V102)</f>
        <v>0</v>
      </c>
      <c r="M113" s="177">
        <f>AB113+(J113*Q48/U102)</f>
        <v>0</v>
      </c>
      <c r="N113" s="185"/>
      <c r="O113" s="186"/>
      <c r="P113" s="403" t="s">
        <v>49</v>
      </c>
      <c r="Q113" s="404"/>
      <c r="R113" s="269"/>
      <c r="S113" s="269"/>
      <c r="T113" s="269"/>
      <c r="U113" s="269"/>
      <c r="V113" s="269"/>
      <c r="W113" s="270"/>
      <c r="X113" s="266"/>
      <c r="Y113" s="266"/>
      <c r="Z113" s="266"/>
      <c r="AA113" s="266"/>
      <c r="AB113" s="266"/>
      <c r="AF113" s="20"/>
      <c r="AG113" s="20"/>
      <c r="AH113" s="20"/>
      <c r="AI113" s="20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</row>
    <row r="114" spans="1:56" ht="15" customHeight="1">
      <c r="A114" s="340" t="str">
        <f t="shared" si="12"/>
        <v># 11</v>
      </c>
      <c r="B114" s="341"/>
      <c r="C114" s="202">
        <f t="shared" si="13"/>
        <v>0</v>
      </c>
      <c r="D114" s="202">
        <f>S114+(C114*N48/R102)</f>
        <v>0</v>
      </c>
      <c r="E114" s="202">
        <f>T114+(D114*N48/R102)</f>
        <v>0</v>
      </c>
      <c r="F114" s="202">
        <f>U114+(E114*N48/R102)</f>
        <v>0</v>
      </c>
      <c r="G114" s="202">
        <f>V114+(F114*N48/R102)</f>
        <v>0</v>
      </c>
      <c r="H114" s="202">
        <f>W114+(G114*N48/R102)</f>
        <v>0</v>
      </c>
      <c r="I114" s="202">
        <f>X114+(H114*O48/S102)</f>
        <v>0</v>
      </c>
      <c r="J114" s="202">
        <f>Y114+(I114*P48/T102)</f>
        <v>0</v>
      </c>
      <c r="K114" s="202">
        <f>Z114+(J114*Q48/U102)</f>
        <v>0</v>
      </c>
      <c r="L114" s="202">
        <f>AA114+(K114*R48/V102)</f>
        <v>0</v>
      </c>
      <c r="M114" s="202">
        <f>AB114+(J114*Q48/U102)</f>
        <v>0</v>
      </c>
      <c r="N114" s="185"/>
      <c r="O114" s="186"/>
      <c r="P114" s="409" t="s">
        <v>48</v>
      </c>
      <c r="Q114" s="410"/>
      <c r="R114" s="267"/>
      <c r="S114" s="267"/>
      <c r="T114" s="267"/>
      <c r="U114" s="267"/>
      <c r="V114" s="267"/>
      <c r="W114" s="268"/>
      <c r="X114" s="263"/>
      <c r="Y114" s="263"/>
      <c r="Z114" s="263"/>
      <c r="AA114" s="263"/>
      <c r="AB114" s="263"/>
      <c r="AF114" s="20"/>
      <c r="AG114" s="20"/>
      <c r="AH114" s="20"/>
      <c r="AI114" s="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</row>
    <row r="115" spans="1:56" ht="15" customHeight="1">
      <c r="A115" s="344" t="str">
        <f t="shared" si="12"/>
        <v># 12</v>
      </c>
      <c r="B115" s="345"/>
      <c r="C115" s="177">
        <f t="shared" si="13"/>
        <v>0</v>
      </c>
      <c r="D115" s="177">
        <f>S115+(C115*N48/R102)</f>
        <v>0</v>
      </c>
      <c r="E115" s="177">
        <f>T115+(D115*N48/R102)</f>
        <v>0</v>
      </c>
      <c r="F115" s="177">
        <f>U115+(E115*N48/R102)</f>
        <v>0</v>
      </c>
      <c r="G115" s="177">
        <f>V115+(F115*N48/R102)</f>
        <v>0</v>
      </c>
      <c r="H115" s="177">
        <f>W115+(G115*N48/R102)</f>
        <v>0</v>
      </c>
      <c r="I115" s="177">
        <f>X115+(H115*O48/S102)</f>
        <v>0</v>
      </c>
      <c r="J115" s="177">
        <f>Y115+(I115*P48/T102)</f>
        <v>0</v>
      </c>
      <c r="K115" s="177">
        <f>Z115+(J115*Q48/U102)</f>
        <v>0</v>
      </c>
      <c r="L115" s="177">
        <f>AA115+(K115*R48/V102)</f>
        <v>0</v>
      </c>
      <c r="M115" s="177">
        <f>AB115+(J115*Q48/U102)</f>
        <v>0</v>
      </c>
      <c r="N115" s="185"/>
      <c r="O115" s="186"/>
      <c r="P115" s="403" t="s">
        <v>59</v>
      </c>
      <c r="Q115" s="404"/>
      <c r="R115" s="269"/>
      <c r="S115" s="269"/>
      <c r="T115" s="269"/>
      <c r="U115" s="269"/>
      <c r="V115" s="269"/>
      <c r="W115" s="270"/>
      <c r="X115" s="271"/>
      <c r="Y115" s="271"/>
      <c r="Z115" s="271"/>
      <c r="AA115" s="271"/>
      <c r="AB115" s="271"/>
      <c r="AF115" s="20"/>
      <c r="AG115" s="20"/>
      <c r="AH115" s="20"/>
      <c r="AI115" s="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</row>
    <row r="116" spans="1:56" ht="15" customHeight="1">
      <c r="A116" s="344"/>
      <c r="B116" s="4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4"/>
      <c r="N116" s="182"/>
      <c r="O116" s="183"/>
      <c r="P116" s="397"/>
      <c r="Q116" s="398"/>
      <c r="R116" s="168"/>
      <c r="S116" s="168"/>
      <c r="T116" s="168"/>
      <c r="U116" s="168"/>
      <c r="V116" s="168"/>
      <c r="W116" s="87"/>
      <c r="X116" s="87"/>
      <c r="Y116" s="250"/>
      <c r="Z116" s="250"/>
      <c r="AA116" s="250"/>
      <c r="AB116" s="250"/>
      <c r="AC116" s="166"/>
      <c r="AD116" s="166"/>
      <c r="AE116" s="166"/>
      <c r="AF116" s="152"/>
      <c r="AG116" s="20"/>
      <c r="AH116" s="20"/>
      <c r="AI116" s="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</row>
    <row r="117" spans="1:56" ht="15" customHeight="1">
      <c r="A117" s="334" t="s">
        <v>8</v>
      </c>
      <c r="B117" s="335"/>
      <c r="C117" s="176">
        <f aca="true" t="shared" si="14" ref="C117:M117">AVERAGE(C104:C115)</f>
        <v>0</v>
      </c>
      <c r="D117" s="176">
        <f t="shared" si="14"/>
        <v>0</v>
      </c>
      <c r="E117" s="176">
        <f t="shared" si="14"/>
        <v>0</v>
      </c>
      <c r="F117" s="176">
        <f t="shared" si="14"/>
        <v>0</v>
      </c>
      <c r="G117" s="176">
        <f t="shared" si="14"/>
        <v>0</v>
      </c>
      <c r="H117" s="176">
        <f t="shared" si="14"/>
        <v>0</v>
      </c>
      <c r="I117" s="176">
        <f t="shared" si="14"/>
        <v>0</v>
      </c>
      <c r="J117" s="176">
        <f t="shared" si="14"/>
        <v>0</v>
      </c>
      <c r="K117" s="176">
        <f t="shared" si="14"/>
        <v>0</v>
      </c>
      <c r="L117" s="176">
        <f t="shared" si="14"/>
        <v>0</v>
      </c>
      <c r="M117" s="176">
        <f t="shared" si="14"/>
        <v>0</v>
      </c>
      <c r="N117" s="190" t="s">
        <v>2</v>
      </c>
      <c r="O117" s="191">
        <f>SUM(C117:M117)</f>
        <v>0</v>
      </c>
      <c r="P117" s="399" t="s">
        <v>8</v>
      </c>
      <c r="Q117" s="400"/>
      <c r="R117" s="205" t="e">
        <f aca="true" t="shared" si="15" ref="R117:AB117">AVERAGE(R104:R115)</f>
        <v>#DIV/0!</v>
      </c>
      <c r="S117" s="206" t="e">
        <f t="shared" si="15"/>
        <v>#DIV/0!</v>
      </c>
      <c r="T117" s="206" t="e">
        <f t="shared" si="15"/>
        <v>#DIV/0!</v>
      </c>
      <c r="U117" s="206" t="e">
        <f t="shared" si="15"/>
        <v>#DIV/0!</v>
      </c>
      <c r="V117" s="206" t="e">
        <f t="shared" si="15"/>
        <v>#DIV/0!</v>
      </c>
      <c r="W117" s="206" t="e">
        <f t="shared" si="15"/>
        <v>#DIV/0!</v>
      </c>
      <c r="X117" s="206" t="e">
        <f t="shared" si="15"/>
        <v>#DIV/0!</v>
      </c>
      <c r="Y117" s="206" t="e">
        <f t="shared" si="15"/>
        <v>#DIV/0!</v>
      </c>
      <c r="Z117" s="206" t="e">
        <f t="shared" si="15"/>
        <v>#DIV/0!</v>
      </c>
      <c r="AA117" s="206" t="e">
        <f t="shared" si="15"/>
        <v>#DIV/0!</v>
      </c>
      <c r="AB117" s="206" t="e">
        <f t="shared" si="15"/>
        <v>#DIV/0!</v>
      </c>
      <c r="AC117" s="199"/>
      <c r="AD117" s="196" t="s">
        <v>2</v>
      </c>
      <c r="AE117" s="197" t="e">
        <f>SUM(R117:AB117)</f>
        <v>#DIV/0!</v>
      </c>
      <c r="AG117" s="20"/>
      <c r="AH117" s="20"/>
      <c r="AI117" s="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</row>
    <row r="118" spans="1:56" ht="15" customHeight="1">
      <c r="A118" s="324" t="s">
        <v>1</v>
      </c>
      <c r="B118" s="325"/>
      <c r="C118" s="177" t="str">
        <f aca="true" t="shared" si="16" ref="C118:M118">IF(C117=0,"0,00",(STDEV(C104:C115)*100/C117))</f>
        <v>0,00</v>
      </c>
      <c r="D118" s="177" t="str">
        <f t="shared" si="16"/>
        <v>0,00</v>
      </c>
      <c r="E118" s="177" t="str">
        <f t="shared" si="16"/>
        <v>0,00</v>
      </c>
      <c r="F118" s="177" t="str">
        <f t="shared" si="16"/>
        <v>0,00</v>
      </c>
      <c r="G118" s="177" t="str">
        <f t="shared" si="16"/>
        <v>0,00</v>
      </c>
      <c r="H118" s="177" t="str">
        <f t="shared" si="16"/>
        <v>0,00</v>
      </c>
      <c r="I118" s="177" t="str">
        <f t="shared" si="16"/>
        <v>0,00</v>
      </c>
      <c r="J118" s="177" t="str">
        <f t="shared" si="16"/>
        <v>0,00</v>
      </c>
      <c r="K118" s="177" t="str">
        <f>IF(K117=0,"0,00",(STDEV(K104:K115)*100/K117))</f>
        <v>0,00</v>
      </c>
      <c r="L118" s="177" t="str">
        <f>IF(L117=0,"0,00",(STDEV(L104:L115)*100/L117))</f>
        <v>0,00</v>
      </c>
      <c r="M118" s="177" t="str">
        <f t="shared" si="16"/>
        <v>0,00</v>
      </c>
      <c r="N118" s="192"/>
      <c r="O118" s="193"/>
      <c r="P118" s="322" t="s">
        <v>1</v>
      </c>
      <c r="Q118" s="323"/>
      <c r="R118" s="207" t="e">
        <f aca="true" t="shared" si="17" ref="R118:W118">STDEV(R104:R115)*100/R117</f>
        <v>#DIV/0!</v>
      </c>
      <c r="S118" s="208" t="e">
        <f t="shared" si="17"/>
        <v>#DIV/0!</v>
      </c>
      <c r="T118" s="208" t="e">
        <f t="shared" si="17"/>
        <v>#DIV/0!</v>
      </c>
      <c r="U118" s="208" t="e">
        <f t="shared" si="17"/>
        <v>#DIV/0!</v>
      </c>
      <c r="V118" s="208" t="e">
        <f t="shared" si="17"/>
        <v>#DIV/0!</v>
      </c>
      <c r="W118" s="208" t="e">
        <f t="shared" si="17"/>
        <v>#DIV/0!</v>
      </c>
      <c r="X118" s="208" t="e">
        <f>STDEV(X104:X115)*100/X117</f>
        <v>#DIV/0!</v>
      </c>
      <c r="Y118" s="208" t="e">
        <f>STDEV(Y104:Y115)*100/Y117</f>
        <v>#DIV/0!</v>
      </c>
      <c r="Z118" s="208" t="e">
        <f>STDEV(Z104:Z115)*100/Z117</f>
        <v>#DIV/0!</v>
      </c>
      <c r="AA118" s="208" t="e">
        <f>STDEV(AA104:AA115)*100/AA117</f>
        <v>#DIV/0!</v>
      </c>
      <c r="AB118" s="208" t="e">
        <f>STDEV(AB104:AB115)*100/AB117</f>
        <v>#DIV/0!</v>
      </c>
      <c r="AC118" s="195"/>
      <c r="AD118" s="195"/>
      <c r="AE118" s="199"/>
      <c r="AF118" s="20"/>
      <c r="AG118" s="20"/>
      <c r="AH118" s="20"/>
      <c r="AI118" s="20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</row>
    <row r="119" spans="1:56" ht="15" customHeight="1">
      <c r="A119" s="395"/>
      <c r="B119" s="39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24"/>
      <c r="O119" s="125"/>
      <c r="P119" s="389"/>
      <c r="Q119" s="389"/>
      <c r="R119" s="48"/>
      <c r="S119" s="48"/>
      <c r="T119" s="48"/>
      <c r="U119" s="48"/>
      <c r="V119" s="48"/>
      <c r="W119" s="49"/>
      <c r="X119" s="48"/>
      <c r="Y119" s="48"/>
      <c r="Z119" s="48"/>
      <c r="AA119" s="48"/>
      <c r="AB119" s="48"/>
      <c r="AC119" s="18"/>
      <c r="AD119" s="18"/>
      <c r="AE119" s="18"/>
      <c r="AF119" s="20"/>
      <c r="AG119" s="20"/>
      <c r="AH119" s="20"/>
      <c r="AI119" s="20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</row>
    <row r="120" spans="1:56" s="34" customFormat="1" ht="15" customHeight="1">
      <c r="A120" s="63"/>
      <c r="B120" s="64"/>
      <c r="C120" s="64"/>
      <c r="D120" s="72"/>
      <c r="E120" s="64"/>
      <c r="F120" s="64"/>
      <c r="G120" s="64"/>
      <c r="H120" s="64"/>
      <c r="I120" s="72"/>
      <c r="J120" s="64"/>
      <c r="K120" s="64"/>
      <c r="L120" s="64"/>
      <c r="M120" s="64"/>
      <c r="N120" s="64"/>
      <c r="O120" s="65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57"/>
      <c r="AG120" s="57"/>
      <c r="AH120" s="57"/>
      <c r="AI120" s="57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</row>
    <row r="121" spans="1:35" s="7" customFormat="1" ht="15" customHeight="1">
      <c r="A121" s="285" t="str">
        <f>A1</f>
        <v>                                                                                      Perfil de Dissolução Comparativo</v>
      </c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7"/>
      <c r="P121" s="26"/>
      <c r="Q121" s="27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7" customFormat="1" ht="15" customHeight="1">
      <c r="A122" s="60"/>
      <c r="B122" s="154"/>
      <c r="C122" s="77"/>
      <c r="D122" s="77"/>
      <c r="E122" s="66"/>
      <c r="F122" s="66"/>
      <c r="G122" s="66"/>
      <c r="H122" s="66"/>
      <c r="I122" s="66"/>
      <c r="J122" s="66"/>
      <c r="K122" s="66"/>
      <c r="L122" s="66"/>
      <c r="M122" s="66"/>
      <c r="N122" s="77"/>
      <c r="O122" s="108"/>
      <c r="P122" s="27"/>
      <c r="Q122" s="27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7" customFormat="1" ht="15" customHeight="1">
      <c r="A123" s="60"/>
      <c r="B123" s="104" t="s">
        <v>36</v>
      </c>
      <c r="C123" s="77"/>
      <c r="D123" s="77"/>
      <c r="E123" s="66"/>
      <c r="F123" s="66"/>
      <c r="G123" s="66"/>
      <c r="H123" s="66"/>
      <c r="I123" s="66"/>
      <c r="J123" s="66"/>
      <c r="K123" s="66"/>
      <c r="L123" s="66"/>
      <c r="M123" s="66"/>
      <c r="N123" s="77"/>
      <c r="O123" s="108"/>
      <c r="P123" s="27"/>
      <c r="Q123" s="27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7" customFormat="1" ht="15" customHeight="1">
      <c r="A124" s="60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95"/>
      <c r="P124" s="27"/>
      <c r="Q124" s="27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9" customFormat="1" ht="15" customHeight="1">
      <c r="A125" s="6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95"/>
      <c r="P125" s="28"/>
      <c r="Q125" s="28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56" s="10" customFormat="1" ht="15" customHeight="1">
      <c r="A126" s="60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95"/>
      <c r="P126" s="28"/>
      <c r="Q126" s="28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  <c r="AG126" s="35"/>
      <c r="AH126" s="35"/>
      <c r="AI126" s="35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spans="1:56" s="12" customFormat="1" ht="15" customHeight="1">
      <c r="A127" s="60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95"/>
      <c r="P127" s="15"/>
      <c r="Q127" s="15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"/>
      <c r="AG127" s="4"/>
      <c r="AH127" s="4"/>
      <c r="AI127" s="4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s="12" customFormat="1" ht="15" customHeight="1">
      <c r="A128" s="60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95"/>
      <c r="P128" s="15"/>
      <c r="Q128" s="15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"/>
      <c r="AG128" s="4"/>
      <c r="AH128" s="4"/>
      <c r="AI128" s="4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s="12" customFormat="1" ht="15" customHeight="1">
      <c r="A129" s="60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95"/>
      <c r="P129" s="15"/>
      <c r="Q129" s="15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"/>
      <c r="AG129" s="4"/>
      <c r="AH129" s="4"/>
      <c r="AI129" s="4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5" customHeight="1">
      <c r="A130" s="60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95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20"/>
      <c r="AG130" s="20"/>
      <c r="AH130" s="20"/>
      <c r="AI130" s="20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</row>
    <row r="131" spans="1:56" s="42" customFormat="1" ht="21" customHeight="1">
      <c r="A131" s="60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95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273"/>
      <c r="AA131" s="273"/>
      <c r="AB131" s="38"/>
      <c r="AC131" s="39"/>
      <c r="AD131" s="39"/>
      <c r="AE131" s="39"/>
      <c r="AF131" s="40"/>
      <c r="AG131" s="40"/>
      <c r="AH131" s="40"/>
      <c r="AI131" s="40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</row>
    <row r="132" spans="1:56" s="46" customFormat="1" ht="15" customHeight="1">
      <c r="A132" s="60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95"/>
      <c r="P132" s="393"/>
      <c r="Q132" s="39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26"/>
      <c r="AD132" s="26"/>
      <c r="AE132" s="26"/>
      <c r="AF132" s="44"/>
      <c r="AG132" s="44"/>
      <c r="AH132" s="44"/>
      <c r="AI132" s="44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1:56" s="46" customFormat="1" ht="15" customHeight="1">
      <c r="A133" s="60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95"/>
      <c r="P133" s="393"/>
      <c r="Q133" s="39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26"/>
      <c r="AD133" s="26"/>
      <c r="AE133" s="26"/>
      <c r="AF133" s="44"/>
      <c r="AG133" s="44"/>
      <c r="AH133" s="44"/>
      <c r="AI133" s="44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1:56" ht="15" customHeight="1">
      <c r="A134" s="60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95"/>
      <c r="P134" s="394"/>
      <c r="Q134" s="394"/>
      <c r="R134" s="4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18"/>
      <c r="AD134" s="18"/>
      <c r="AE134" s="18"/>
      <c r="AF134" s="20"/>
      <c r="AG134" s="20"/>
      <c r="AH134" s="20"/>
      <c r="AI134" s="20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</row>
    <row r="135" spans="1:56" ht="15" customHeight="1">
      <c r="A135" s="60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95"/>
      <c r="P135" s="389"/>
      <c r="Q135" s="389"/>
      <c r="R135" s="48"/>
      <c r="S135" s="48"/>
      <c r="T135" s="49"/>
      <c r="U135" s="48"/>
      <c r="V135" s="48"/>
      <c r="W135" s="49"/>
      <c r="X135" s="48"/>
      <c r="Y135" s="48"/>
      <c r="Z135" s="48"/>
      <c r="AA135" s="48"/>
      <c r="AB135" s="48"/>
      <c r="AC135" s="18"/>
      <c r="AD135" s="18"/>
      <c r="AE135" s="18"/>
      <c r="AF135" s="20"/>
      <c r="AG135" s="20"/>
      <c r="AH135" s="20"/>
      <c r="AI135" s="20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</row>
    <row r="136" spans="1:56" ht="15" customHeight="1">
      <c r="A136" s="60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95"/>
      <c r="P136" s="389"/>
      <c r="Q136" s="389"/>
      <c r="R136" s="48"/>
      <c r="S136" s="48"/>
      <c r="T136" s="48"/>
      <c r="U136" s="48"/>
      <c r="V136" s="48"/>
      <c r="W136" s="49"/>
      <c r="X136" s="48"/>
      <c r="Y136" s="48"/>
      <c r="Z136" s="48"/>
      <c r="AA136" s="48"/>
      <c r="AB136" s="48"/>
      <c r="AC136" s="18"/>
      <c r="AD136" s="18"/>
      <c r="AE136" s="18"/>
      <c r="AF136" s="20"/>
      <c r="AG136" s="20"/>
      <c r="AH136" s="20"/>
      <c r="AI136" s="20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</row>
    <row r="137" spans="1:56" ht="15" customHeight="1">
      <c r="A137" s="60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95"/>
      <c r="P137" s="389"/>
      <c r="Q137" s="389"/>
      <c r="R137" s="48"/>
      <c r="S137" s="48"/>
      <c r="T137" s="48"/>
      <c r="U137" s="48"/>
      <c r="V137" s="48"/>
      <c r="W137" s="49"/>
      <c r="X137" s="48"/>
      <c r="Y137" s="48"/>
      <c r="Z137" s="48"/>
      <c r="AA137" s="48"/>
      <c r="AB137" s="48"/>
      <c r="AC137" s="18"/>
      <c r="AD137" s="18"/>
      <c r="AE137" s="18"/>
      <c r="AF137" s="20"/>
      <c r="AG137" s="20"/>
      <c r="AH137" s="20"/>
      <c r="AI137" s="20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</row>
    <row r="138" spans="1:56" ht="15" customHeight="1">
      <c r="A138" s="60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95"/>
      <c r="P138" s="389"/>
      <c r="Q138" s="389"/>
      <c r="R138" s="48"/>
      <c r="S138" s="48"/>
      <c r="T138" s="48"/>
      <c r="U138" s="48"/>
      <c r="V138" s="48"/>
      <c r="W138" s="49"/>
      <c r="X138" s="48"/>
      <c r="Y138" s="48"/>
      <c r="Z138" s="48"/>
      <c r="AA138" s="48"/>
      <c r="AB138" s="48"/>
      <c r="AC138" s="18"/>
      <c r="AD138" s="18"/>
      <c r="AE138" s="18"/>
      <c r="AF138" s="20"/>
      <c r="AG138" s="20"/>
      <c r="AH138" s="20"/>
      <c r="AI138" s="20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</row>
    <row r="139" spans="1:56" ht="15" customHeight="1">
      <c r="A139" s="60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95"/>
      <c r="P139" s="389"/>
      <c r="Q139" s="389"/>
      <c r="R139" s="48"/>
      <c r="S139" s="48"/>
      <c r="T139" s="48"/>
      <c r="U139" s="48"/>
      <c r="V139" s="48"/>
      <c r="W139" s="49"/>
      <c r="X139" s="48"/>
      <c r="Y139" s="48"/>
      <c r="Z139" s="48"/>
      <c r="AA139" s="48"/>
      <c r="AB139" s="48"/>
      <c r="AC139" s="18"/>
      <c r="AD139" s="18"/>
      <c r="AE139" s="18"/>
      <c r="AF139" s="20"/>
      <c r="AG139" s="20"/>
      <c r="AH139" s="20"/>
      <c r="AI139" s="20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</row>
    <row r="140" spans="1:56" ht="15" customHeight="1">
      <c r="A140" s="60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95"/>
      <c r="P140" s="389"/>
      <c r="Q140" s="389"/>
      <c r="R140" s="48"/>
      <c r="S140" s="48"/>
      <c r="T140" s="48"/>
      <c r="U140" s="48"/>
      <c r="V140" s="48"/>
      <c r="W140" s="49"/>
      <c r="X140" s="48"/>
      <c r="Y140" s="48"/>
      <c r="Z140" s="48"/>
      <c r="AA140" s="48"/>
      <c r="AB140" s="48"/>
      <c r="AC140" s="18"/>
      <c r="AD140" s="18"/>
      <c r="AE140" s="18"/>
      <c r="AF140" s="20"/>
      <c r="AG140" s="20"/>
      <c r="AH140" s="20"/>
      <c r="AI140" s="20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</row>
    <row r="141" spans="1:56" ht="15" customHeight="1">
      <c r="A141" s="60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95"/>
      <c r="P141" s="389"/>
      <c r="Q141" s="389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18"/>
      <c r="AD141" s="18"/>
      <c r="AE141" s="18"/>
      <c r="AF141" s="20"/>
      <c r="AG141" s="20"/>
      <c r="AH141" s="20"/>
      <c r="AI141" s="20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</row>
    <row r="142" spans="1:56" ht="15" customHeight="1">
      <c r="A142" s="60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95"/>
      <c r="P142" s="389"/>
      <c r="Q142" s="389"/>
      <c r="R142" s="48"/>
      <c r="S142" s="48"/>
      <c r="T142" s="48"/>
      <c r="U142" s="48"/>
      <c r="V142" s="48"/>
      <c r="W142" s="49"/>
      <c r="X142" s="48"/>
      <c r="Y142" s="48"/>
      <c r="Z142" s="48"/>
      <c r="AA142" s="48"/>
      <c r="AB142" s="48"/>
      <c r="AC142" s="18"/>
      <c r="AD142" s="18"/>
      <c r="AE142" s="18"/>
      <c r="AF142" s="20"/>
      <c r="AG142" s="20"/>
      <c r="AH142" s="20"/>
      <c r="AI142" s="20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</row>
    <row r="143" spans="1:56" ht="15" customHeight="1">
      <c r="A143" s="60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95"/>
      <c r="P143" s="389"/>
      <c r="Q143" s="389"/>
      <c r="R143" s="48"/>
      <c r="S143" s="48"/>
      <c r="T143" s="48"/>
      <c r="U143" s="48"/>
      <c r="V143" s="48"/>
      <c r="W143" s="49"/>
      <c r="X143" s="48"/>
      <c r="Y143" s="48"/>
      <c r="Z143" s="48"/>
      <c r="AA143" s="48"/>
      <c r="AB143" s="48"/>
      <c r="AC143" s="18"/>
      <c r="AD143" s="18"/>
      <c r="AE143" s="18"/>
      <c r="AF143" s="20"/>
      <c r="AG143" s="20"/>
      <c r="AH143" s="20"/>
      <c r="AI143" s="20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</row>
    <row r="144" spans="1:56" ht="15" customHeight="1">
      <c r="A144" s="60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95"/>
      <c r="P144" s="389"/>
      <c r="Q144" s="389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18"/>
      <c r="AD144" s="18"/>
      <c r="AE144" s="18"/>
      <c r="AF144" s="20"/>
      <c r="AG144" s="20"/>
      <c r="AH144" s="20"/>
      <c r="AI144" s="20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" customHeight="1">
      <c r="A145" s="60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95"/>
      <c r="P145" s="389"/>
      <c r="Q145" s="389"/>
      <c r="R145" s="48"/>
      <c r="S145" s="48"/>
      <c r="T145" s="48"/>
      <c r="U145" s="48"/>
      <c r="V145" s="48"/>
      <c r="W145" s="49"/>
      <c r="X145" s="48"/>
      <c r="Y145" s="48"/>
      <c r="Z145" s="48"/>
      <c r="AA145" s="48"/>
      <c r="AB145" s="48"/>
      <c r="AC145" s="18"/>
      <c r="AD145" s="18"/>
      <c r="AE145" s="18"/>
      <c r="AF145" s="20"/>
      <c r="AG145" s="20"/>
      <c r="AH145" s="20"/>
      <c r="AI145" s="20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" customHeight="1">
      <c r="A146" s="60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95"/>
      <c r="P146" s="389"/>
      <c r="Q146" s="389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18"/>
      <c r="AD146" s="18"/>
      <c r="AE146" s="18"/>
      <c r="AF146" s="20"/>
      <c r="AG146" s="20"/>
      <c r="AH146" s="20"/>
      <c r="AI146" s="20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" customHeight="1">
      <c r="A147" s="60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95"/>
      <c r="P147" s="389"/>
      <c r="Q147" s="389"/>
      <c r="R147" s="50"/>
      <c r="S147" s="50"/>
      <c r="T147" s="50"/>
      <c r="U147" s="50"/>
      <c r="V147" s="50"/>
      <c r="W147" s="22"/>
      <c r="X147" s="22"/>
      <c r="Y147" s="22"/>
      <c r="Z147" s="22"/>
      <c r="AA147" s="22"/>
      <c r="AB147" s="22"/>
      <c r="AC147" s="18"/>
      <c r="AD147" s="18"/>
      <c r="AE147" s="18"/>
      <c r="AF147" s="20"/>
      <c r="AG147" s="20"/>
      <c r="AH147" s="20"/>
      <c r="AI147" s="20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s="55" customFormat="1" ht="15" customHeight="1">
      <c r="A148" s="60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95"/>
      <c r="P148" s="393"/>
      <c r="Q148" s="393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43"/>
      <c r="AD148" s="85"/>
      <c r="AE148" s="52"/>
      <c r="AF148" s="53"/>
      <c r="AG148" s="53"/>
      <c r="AH148" s="53"/>
      <c r="AI148" s="53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</row>
    <row r="149" spans="1:56" s="46" customFormat="1" ht="15" customHeight="1">
      <c r="A149" s="60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95"/>
      <c r="P149" s="392"/>
      <c r="Q149" s="392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6"/>
      <c r="AD149" s="26"/>
      <c r="AE149" s="26"/>
      <c r="AF149" s="44"/>
      <c r="AG149" s="44"/>
      <c r="AH149" s="44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</row>
    <row r="150" spans="1:35" s="31" customFormat="1" ht="15" customHeight="1">
      <c r="A150" s="60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95"/>
      <c r="P150" s="56"/>
      <c r="Q150" s="56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22"/>
      <c r="AC150" s="22"/>
      <c r="AD150" s="22"/>
      <c r="AE150" s="22"/>
      <c r="AF150" s="30"/>
      <c r="AG150" s="30"/>
      <c r="AH150" s="30"/>
      <c r="AI150" s="30"/>
    </row>
    <row r="151" spans="1:35" s="31" customFormat="1" ht="15" customHeight="1">
      <c r="A151" s="60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95"/>
      <c r="P151" s="56"/>
      <c r="Q151" s="56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22"/>
      <c r="AC151" s="22"/>
      <c r="AD151" s="22"/>
      <c r="AE151" s="22"/>
      <c r="AF151" s="30"/>
      <c r="AG151" s="30"/>
      <c r="AH151" s="30"/>
      <c r="AI151" s="30"/>
    </row>
    <row r="152" spans="1:35" s="31" customFormat="1" ht="15" customHeight="1">
      <c r="A152" s="60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95"/>
      <c r="P152" s="56"/>
      <c r="Q152" s="56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22"/>
      <c r="AC152" s="22"/>
      <c r="AD152" s="22"/>
      <c r="AE152" s="22"/>
      <c r="AF152" s="30"/>
      <c r="AG152" s="30"/>
      <c r="AH152" s="30"/>
      <c r="AI152" s="30"/>
    </row>
    <row r="153" spans="1:35" s="31" customFormat="1" ht="15" customHeight="1">
      <c r="A153" s="60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95"/>
      <c r="P153" s="56"/>
      <c r="Q153" s="56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22"/>
      <c r="AC153" s="22"/>
      <c r="AD153" s="22"/>
      <c r="AE153" s="22"/>
      <c r="AF153" s="30"/>
      <c r="AG153" s="30"/>
      <c r="AH153" s="30"/>
      <c r="AI153" s="30"/>
    </row>
    <row r="154" spans="1:35" ht="15" customHeight="1">
      <c r="A154" s="60"/>
      <c r="B154" s="66"/>
      <c r="C154" s="66"/>
      <c r="D154" s="66"/>
      <c r="E154" s="66"/>
      <c r="F154" s="66"/>
      <c r="G154" s="129" t="s">
        <v>12</v>
      </c>
      <c r="H154" s="218" t="str">
        <f>D186</f>
        <v>0</v>
      </c>
      <c r="I154" s="66"/>
      <c r="J154" s="66"/>
      <c r="K154" s="66"/>
      <c r="L154" s="66"/>
      <c r="M154" s="66"/>
      <c r="N154" s="66"/>
      <c r="O154" s="95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</row>
    <row r="155" spans="1:35" ht="15" customHeight="1">
      <c r="A155" s="60"/>
      <c r="B155" s="66"/>
      <c r="C155" s="66"/>
      <c r="D155" s="66"/>
      <c r="E155" s="66"/>
      <c r="F155" s="66"/>
      <c r="G155" s="130" t="s">
        <v>7</v>
      </c>
      <c r="H155" s="219" t="str">
        <f>D187</f>
        <v>0</v>
      </c>
      <c r="I155" s="66"/>
      <c r="J155" s="66"/>
      <c r="K155" s="66"/>
      <c r="L155" s="66"/>
      <c r="M155" s="66"/>
      <c r="N155" s="66"/>
      <c r="O155" s="95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9"/>
      <c r="AG155" s="19"/>
      <c r="AH155" s="19"/>
      <c r="AI155" s="19"/>
    </row>
    <row r="156" spans="1:35" s="34" customFormat="1" ht="15" customHeight="1">
      <c r="A156" s="102"/>
      <c r="B156" s="131"/>
      <c r="C156" s="131"/>
      <c r="D156" s="131"/>
      <c r="E156" s="66"/>
      <c r="F156" s="66"/>
      <c r="G156" s="66"/>
      <c r="H156" s="131"/>
      <c r="I156" s="131"/>
      <c r="J156" s="131"/>
      <c r="K156" s="131"/>
      <c r="L156" s="131"/>
      <c r="M156" s="131"/>
      <c r="N156" s="131"/>
      <c r="O156" s="101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3"/>
      <c r="AG156" s="33"/>
      <c r="AH156" s="33"/>
      <c r="AI156" s="33"/>
    </row>
    <row r="157" spans="1:35" s="34" customFormat="1" ht="15" customHeight="1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128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3"/>
      <c r="AG157" s="33"/>
      <c r="AH157" s="33"/>
      <c r="AI157" s="33"/>
    </row>
    <row r="158" spans="1:35" s="34" customFormat="1" ht="15" customHeight="1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128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3"/>
      <c r="AG158" s="33"/>
      <c r="AH158" s="33"/>
      <c r="AI158" s="33"/>
    </row>
    <row r="159" spans="1:35" s="34" customFormat="1" ht="15" customHeight="1">
      <c r="A159" s="63"/>
      <c r="B159" s="64"/>
      <c r="C159" s="64"/>
      <c r="D159" s="72"/>
      <c r="E159" s="64"/>
      <c r="F159" s="64"/>
      <c r="G159" s="64"/>
      <c r="H159" s="64"/>
      <c r="I159" s="72"/>
      <c r="J159" s="64"/>
      <c r="K159" s="64"/>
      <c r="L159" s="64"/>
      <c r="M159" s="64"/>
      <c r="N159" s="64"/>
      <c r="O159" s="65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3"/>
      <c r="AG159" s="33"/>
      <c r="AH159" s="33"/>
      <c r="AI159" s="33"/>
    </row>
    <row r="160" spans="1:35" s="7" customFormat="1" ht="15" customHeight="1">
      <c r="A160" s="285" t="str">
        <f>A1</f>
        <v>                                                                                      Perfil de Dissolução Comparativo</v>
      </c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7"/>
      <c r="P160" s="26"/>
      <c r="Q160" s="27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s="7" customFormat="1" ht="15" customHeight="1">
      <c r="A161" s="60"/>
      <c r="B161" s="154"/>
      <c r="C161" s="77"/>
      <c r="D161" s="77"/>
      <c r="E161" s="66"/>
      <c r="F161" s="66"/>
      <c r="G161" s="66"/>
      <c r="H161" s="66"/>
      <c r="I161" s="66"/>
      <c r="J161" s="66"/>
      <c r="K161" s="66"/>
      <c r="L161" s="66"/>
      <c r="M161" s="66"/>
      <c r="N161" s="77"/>
      <c r="O161" s="108"/>
      <c r="P161" s="27"/>
      <c r="Q161" s="27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7" customFormat="1" ht="15" customHeight="1">
      <c r="A162" s="60"/>
      <c r="B162" s="104" t="s">
        <v>73</v>
      </c>
      <c r="C162" s="77"/>
      <c r="D162" s="77"/>
      <c r="E162" s="66"/>
      <c r="F162" s="66"/>
      <c r="G162" s="66"/>
      <c r="H162" s="66"/>
      <c r="I162" s="66"/>
      <c r="J162" s="66"/>
      <c r="K162" s="66"/>
      <c r="L162" s="66"/>
      <c r="M162" s="66"/>
      <c r="N162" s="77"/>
      <c r="O162" s="108"/>
      <c r="P162" s="27"/>
      <c r="Q162" s="27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s="7" customFormat="1" ht="15" customHeight="1">
      <c r="A163" s="60"/>
      <c r="B163" s="109"/>
      <c r="C163" s="77"/>
      <c r="D163" s="132"/>
      <c r="E163" s="66"/>
      <c r="F163" s="66"/>
      <c r="G163" s="66"/>
      <c r="H163" s="66"/>
      <c r="I163" s="66"/>
      <c r="J163" s="66"/>
      <c r="K163" s="66"/>
      <c r="L163" s="66"/>
      <c r="M163" s="66"/>
      <c r="N163" s="77"/>
      <c r="O163" s="108"/>
      <c r="P163" s="27"/>
      <c r="Q163" s="27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s="9" customFormat="1" ht="15" customHeight="1">
      <c r="A164" s="60"/>
      <c r="B164" s="109"/>
      <c r="C164" s="77"/>
      <c r="D164" s="118"/>
      <c r="E164" s="66"/>
      <c r="F164" s="66"/>
      <c r="G164" s="66"/>
      <c r="H164" s="66"/>
      <c r="I164" s="119"/>
      <c r="J164" s="119"/>
      <c r="K164" s="119"/>
      <c r="L164" s="119"/>
      <c r="M164" s="66"/>
      <c r="N164" s="119"/>
      <c r="O164" s="120"/>
      <c r="P164" s="28"/>
      <c r="Q164" s="28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56" s="10" customFormat="1" ht="15" customHeight="1">
      <c r="A165" s="11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13"/>
      <c r="P165" s="28"/>
      <c r="Q165" s="28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5"/>
      <c r="AG165" s="35"/>
      <c r="AH165" s="35"/>
      <c r="AI165" s="35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</row>
    <row r="166" spans="1:35" ht="15" customHeight="1">
      <c r="A166" s="60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95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</row>
    <row r="167" spans="1:35" ht="15" customHeight="1">
      <c r="A167" s="60"/>
      <c r="B167" s="407" t="s">
        <v>37</v>
      </c>
      <c r="C167" s="408"/>
      <c r="D167" s="408"/>
      <c r="E167" s="408"/>
      <c r="F167" s="66"/>
      <c r="G167" s="66"/>
      <c r="H167" s="407" t="s">
        <v>38</v>
      </c>
      <c r="I167" s="407"/>
      <c r="J167" s="407"/>
      <c r="K167" s="407"/>
      <c r="L167" s="407"/>
      <c r="M167" s="407"/>
      <c r="N167" s="66"/>
      <c r="O167" s="95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9"/>
      <c r="AG167" s="19"/>
      <c r="AH167" s="19"/>
      <c r="AI167" s="19"/>
    </row>
    <row r="168" spans="1:35" ht="15" customHeight="1">
      <c r="A168" s="60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95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9"/>
      <c r="AG168" s="19"/>
      <c r="AH168" s="19"/>
      <c r="AI168" s="19"/>
    </row>
    <row r="169" spans="1:35" ht="15" customHeight="1">
      <c r="A169" s="23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34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9"/>
      <c r="AG169" s="19"/>
      <c r="AH169" s="19"/>
      <c r="AI169" s="19"/>
    </row>
    <row r="170" spans="1:35" ht="15" customHeight="1">
      <c r="A170" s="445" t="s">
        <v>67</v>
      </c>
      <c r="B170" s="446"/>
      <c r="C170" s="446"/>
      <c r="D170" s="446"/>
      <c r="E170" s="446"/>
      <c r="F170" s="446"/>
      <c r="G170" s="446"/>
      <c r="H170" s="447" t="str">
        <f>A173</f>
        <v>nome do ativo (Reg - Piloto)</v>
      </c>
      <c r="I170" s="447"/>
      <c r="J170" s="447"/>
      <c r="K170" s="447"/>
      <c r="L170" s="447"/>
      <c r="M170" s="447"/>
      <c r="N170" s="447"/>
      <c r="O170" s="44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9"/>
      <c r="AG170" s="19"/>
      <c r="AH170" s="19"/>
      <c r="AI170" s="19"/>
    </row>
    <row r="171" spans="1:35" ht="15" customHeight="1">
      <c r="A171" s="449" t="str">
        <f>P100</f>
        <v>Nome do medicamento referência</v>
      </c>
      <c r="B171" s="450"/>
      <c r="C171" s="450"/>
      <c r="D171" s="450"/>
      <c r="E171" s="450"/>
      <c r="F171" s="450"/>
      <c r="G171" s="450"/>
      <c r="H171" s="231" t="s">
        <v>66</v>
      </c>
      <c r="I171" s="451" t="str">
        <f>P69</f>
        <v>Nome do medicamento teste</v>
      </c>
      <c r="J171" s="451"/>
      <c r="K171" s="451"/>
      <c r="L171" s="451"/>
      <c r="M171" s="451"/>
      <c r="N171" s="451"/>
      <c r="O171" s="452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9"/>
      <c r="AG171" s="19"/>
      <c r="AH171" s="19"/>
      <c r="AI171" s="19"/>
    </row>
    <row r="172" spans="1:35" ht="15" customHeight="1">
      <c r="A172" s="428" t="s">
        <v>3</v>
      </c>
      <c r="B172" s="428"/>
      <c r="C172" s="209">
        <f aca="true" t="shared" si="18" ref="C172:M172">C70</f>
        <v>1</v>
      </c>
      <c r="D172" s="209">
        <f t="shared" si="18"/>
        <v>2</v>
      </c>
      <c r="E172" s="209">
        <f t="shared" si="18"/>
        <v>4</v>
      </c>
      <c r="F172" s="209">
        <f t="shared" si="18"/>
        <v>10</v>
      </c>
      <c r="G172" s="209">
        <f t="shared" si="18"/>
        <v>30</v>
      </c>
      <c r="H172" s="209">
        <f t="shared" si="18"/>
        <v>60</v>
      </c>
      <c r="I172" s="209">
        <f t="shared" si="18"/>
        <v>120</v>
      </c>
      <c r="J172" s="209">
        <f t="shared" si="18"/>
        <v>240</v>
      </c>
      <c r="K172" s="209">
        <f t="shared" si="18"/>
        <v>360</v>
      </c>
      <c r="L172" s="209">
        <f t="shared" si="18"/>
        <v>480</v>
      </c>
      <c r="M172" s="209">
        <f t="shared" si="18"/>
        <v>600</v>
      </c>
      <c r="N172" s="210"/>
      <c r="O172" s="2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9"/>
      <c r="AG172" s="19"/>
      <c r="AH172" s="19"/>
      <c r="AI172" s="19"/>
    </row>
    <row r="173" spans="1:35" ht="15" customHeight="1">
      <c r="A173" s="429" t="s">
        <v>13</v>
      </c>
      <c r="B173" s="429"/>
      <c r="C173" s="212">
        <f aca="true" t="shared" si="19" ref="C173:M173">C117-C86</f>
        <v>0</v>
      </c>
      <c r="D173" s="212">
        <f t="shared" si="19"/>
        <v>0</v>
      </c>
      <c r="E173" s="212">
        <f t="shared" si="19"/>
        <v>0</v>
      </c>
      <c r="F173" s="212">
        <f t="shared" si="19"/>
        <v>0</v>
      </c>
      <c r="G173" s="212">
        <f t="shared" si="19"/>
        <v>0</v>
      </c>
      <c r="H173" s="212">
        <f t="shared" si="19"/>
        <v>0</v>
      </c>
      <c r="I173" s="212">
        <f t="shared" si="19"/>
        <v>0</v>
      </c>
      <c r="J173" s="212">
        <f t="shared" si="19"/>
        <v>0</v>
      </c>
      <c r="K173" s="212">
        <f t="shared" si="19"/>
        <v>0</v>
      </c>
      <c r="L173" s="212">
        <f t="shared" si="19"/>
        <v>0</v>
      </c>
      <c r="M173" s="212">
        <f t="shared" si="19"/>
        <v>0</v>
      </c>
      <c r="N173" s="213"/>
      <c r="O173" s="214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9"/>
      <c r="AG173" s="19"/>
      <c r="AH173" s="19"/>
      <c r="AI173" s="19"/>
    </row>
    <row r="174" spans="1:35" ht="15" customHeight="1">
      <c r="A174" s="430" t="s">
        <v>14</v>
      </c>
      <c r="B174" s="431"/>
      <c r="C174" s="212">
        <f aca="true" t="shared" si="20" ref="C174:M174">ABS(C173)</f>
        <v>0</v>
      </c>
      <c r="D174" s="212">
        <f>ABS(D173)</f>
        <v>0</v>
      </c>
      <c r="E174" s="212">
        <f>ABS(E173)</f>
        <v>0</v>
      </c>
      <c r="F174" s="212">
        <f t="shared" si="20"/>
        <v>0</v>
      </c>
      <c r="G174" s="212">
        <f t="shared" si="20"/>
        <v>0</v>
      </c>
      <c r="H174" s="212">
        <f t="shared" si="20"/>
        <v>0</v>
      </c>
      <c r="I174" s="212">
        <f t="shared" si="20"/>
        <v>0</v>
      </c>
      <c r="J174" s="212">
        <f t="shared" si="20"/>
        <v>0</v>
      </c>
      <c r="K174" s="212">
        <f>ABS(K173)</f>
        <v>0</v>
      </c>
      <c r="L174" s="212">
        <f>ABS(L173)</f>
        <v>0</v>
      </c>
      <c r="M174" s="212">
        <f t="shared" si="20"/>
        <v>0</v>
      </c>
      <c r="N174" s="215" t="s">
        <v>2</v>
      </c>
      <c r="O174" s="216">
        <f>SUM(Q177:Y177)</f>
        <v>0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9"/>
      <c r="AG174" s="19"/>
      <c r="AH174" s="19"/>
      <c r="AI174" s="19"/>
    </row>
    <row r="175" spans="1:35" ht="15" customHeight="1">
      <c r="A175" s="429" t="s">
        <v>15</v>
      </c>
      <c r="B175" s="429"/>
      <c r="C175" s="217">
        <f aca="true" t="shared" si="21" ref="C175:M175">C174^2</f>
        <v>0</v>
      </c>
      <c r="D175" s="217">
        <f t="shared" si="21"/>
        <v>0</v>
      </c>
      <c r="E175" s="217">
        <f t="shared" si="21"/>
        <v>0</v>
      </c>
      <c r="F175" s="217">
        <f t="shared" si="21"/>
        <v>0</v>
      </c>
      <c r="G175" s="217">
        <f t="shared" si="21"/>
        <v>0</v>
      </c>
      <c r="H175" s="217">
        <f t="shared" si="21"/>
        <v>0</v>
      </c>
      <c r="I175" s="217">
        <f t="shared" si="21"/>
        <v>0</v>
      </c>
      <c r="J175" s="217">
        <f t="shared" si="21"/>
        <v>0</v>
      </c>
      <c r="K175" s="217">
        <f>K174^2</f>
        <v>0</v>
      </c>
      <c r="L175" s="217">
        <f>L174^2</f>
        <v>0</v>
      </c>
      <c r="M175" s="217">
        <f t="shared" si="21"/>
        <v>0</v>
      </c>
      <c r="N175" s="215" t="s">
        <v>2</v>
      </c>
      <c r="O175" s="216">
        <f>SUM(Q178:Y178)</f>
        <v>0</v>
      </c>
      <c r="P175" s="18"/>
      <c r="Q175" s="18"/>
      <c r="R175" s="18"/>
      <c r="S175" s="440"/>
      <c r="T175" s="440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9"/>
      <c r="AG175" s="19"/>
      <c r="AH175" s="19"/>
      <c r="AI175" s="19"/>
    </row>
    <row r="176" spans="1:35" ht="15" customHeight="1">
      <c r="A176" s="227"/>
      <c r="B176" s="228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67"/>
      <c r="N176" s="67"/>
      <c r="O176" s="22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9"/>
      <c r="AG176" s="19"/>
      <c r="AH176" s="19"/>
      <c r="AI176" s="19"/>
    </row>
    <row r="177" spans="1:35" ht="15" customHeight="1">
      <c r="A177" s="441" t="s">
        <v>64</v>
      </c>
      <c r="B177" s="442"/>
      <c r="C177" s="275">
        <f aca="true" t="shared" si="22" ref="C177:M177">C70</f>
        <v>1</v>
      </c>
      <c r="D177" s="276">
        <f t="shared" si="22"/>
        <v>2</v>
      </c>
      <c r="E177" s="276">
        <f t="shared" si="22"/>
        <v>4</v>
      </c>
      <c r="F177" s="276">
        <f t="shared" si="22"/>
        <v>10</v>
      </c>
      <c r="G177" s="276">
        <f t="shared" si="22"/>
        <v>30</v>
      </c>
      <c r="H177" s="274">
        <f t="shared" si="22"/>
        <v>60</v>
      </c>
      <c r="I177" s="274">
        <f t="shared" si="22"/>
        <v>120</v>
      </c>
      <c r="J177" s="274">
        <f t="shared" si="22"/>
        <v>240</v>
      </c>
      <c r="K177" s="274">
        <f t="shared" si="22"/>
        <v>360</v>
      </c>
      <c r="L177" s="274">
        <f t="shared" si="22"/>
        <v>480</v>
      </c>
      <c r="M177" s="274">
        <f t="shared" si="22"/>
        <v>600</v>
      </c>
      <c r="N177" s="256"/>
      <c r="O177" s="239"/>
      <c r="P177" s="18"/>
      <c r="Q177" s="255">
        <f aca="true" t="shared" si="23" ref="Q177:X177">IF(C178="OK",C174,"")</f>
      </c>
      <c r="R177" s="255">
        <f t="shared" si="23"/>
      </c>
      <c r="S177" s="255">
        <f t="shared" si="23"/>
      </c>
      <c r="T177" s="255">
        <f t="shared" si="23"/>
      </c>
      <c r="U177" s="255">
        <f t="shared" si="23"/>
      </c>
      <c r="V177" s="255">
        <f t="shared" si="23"/>
      </c>
      <c r="W177" s="255">
        <f t="shared" si="23"/>
      </c>
      <c r="X177" s="255">
        <f t="shared" si="23"/>
      </c>
      <c r="Y177" s="255">
        <f>IF(M178="OK",M174,"")</f>
      </c>
      <c r="Z177" s="255"/>
      <c r="AA177" s="255"/>
      <c r="AB177" s="18"/>
      <c r="AC177" s="18"/>
      <c r="AD177" s="18"/>
      <c r="AE177" s="18"/>
      <c r="AF177" s="19"/>
      <c r="AG177" s="19"/>
      <c r="AH177" s="19"/>
      <c r="AI177" s="19"/>
    </row>
    <row r="178" spans="1:35" ht="15" customHeight="1">
      <c r="A178" s="441"/>
      <c r="B178" s="44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59"/>
      <c r="O178" s="239"/>
      <c r="P178" s="18"/>
      <c r="Q178" s="255">
        <f aca="true" t="shared" si="24" ref="Q178:X178">IF(C178="OK",C175,"")</f>
      </c>
      <c r="R178" s="255">
        <f t="shared" si="24"/>
      </c>
      <c r="S178" s="255">
        <f t="shared" si="24"/>
      </c>
      <c r="T178" s="255">
        <f t="shared" si="24"/>
      </c>
      <c r="U178" s="255">
        <f t="shared" si="24"/>
      </c>
      <c r="V178" s="255">
        <f t="shared" si="24"/>
      </c>
      <c r="W178" s="255">
        <f t="shared" si="24"/>
      </c>
      <c r="X178" s="255">
        <f t="shared" si="24"/>
      </c>
      <c r="Y178" s="255">
        <f>IF(M178="OK",M175,"")</f>
      </c>
      <c r="Z178" s="255"/>
      <c r="AA178" s="255"/>
      <c r="AB178" s="18"/>
      <c r="AC178" s="18"/>
      <c r="AD178" s="18"/>
      <c r="AE178" s="18"/>
      <c r="AF178" s="19"/>
      <c r="AG178" s="19"/>
      <c r="AH178" s="19"/>
      <c r="AI178" s="19"/>
    </row>
    <row r="179" spans="1:35" ht="15" customHeight="1">
      <c r="A179" s="441"/>
      <c r="B179" s="442"/>
      <c r="C179" s="258"/>
      <c r="D179" s="258"/>
      <c r="E179" s="258"/>
      <c r="F179" s="258"/>
      <c r="G179" s="258"/>
      <c r="H179" s="258"/>
      <c r="I179" s="258"/>
      <c r="J179" s="337"/>
      <c r="K179" s="337"/>
      <c r="L179" s="337"/>
      <c r="M179" s="338"/>
      <c r="N179" s="339"/>
      <c r="O179" s="239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9"/>
      <c r="AG179" s="19"/>
      <c r="AH179" s="19"/>
      <c r="AI179" s="19"/>
    </row>
    <row r="180" spans="1:35" ht="15" customHeight="1">
      <c r="A180" s="441"/>
      <c r="B180" s="442"/>
      <c r="C180" s="256"/>
      <c r="D180" s="256"/>
      <c r="E180" s="256"/>
      <c r="F180" s="256"/>
      <c r="G180" s="256"/>
      <c r="H180" s="257"/>
      <c r="I180" s="213"/>
      <c r="J180" s="213"/>
      <c r="K180" s="213"/>
      <c r="L180" s="213"/>
      <c r="M180" s="220"/>
      <c r="N180" s="220"/>
      <c r="O180" s="9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9"/>
      <c r="AG180" s="19"/>
      <c r="AH180" s="19"/>
      <c r="AI180" s="19"/>
    </row>
    <row r="181" spans="1:35" ht="15" customHeight="1">
      <c r="A181" s="135"/>
      <c r="B181" s="66"/>
      <c r="C181" s="21"/>
      <c r="D181" s="21"/>
      <c r="E181" s="21"/>
      <c r="F181" s="21"/>
      <c r="G181" s="21"/>
      <c r="H181" s="66"/>
      <c r="I181" s="133"/>
      <c r="J181" s="133"/>
      <c r="K181" s="133"/>
      <c r="L181" s="133"/>
      <c r="M181" s="67"/>
      <c r="N181" s="67"/>
      <c r="O181" s="9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9"/>
      <c r="AG181" s="19"/>
      <c r="AH181" s="19"/>
      <c r="AI181" s="19"/>
    </row>
    <row r="182" spans="1:35" ht="15" customHeight="1">
      <c r="A182" s="117" t="s">
        <v>0</v>
      </c>
      <c r="B182" s="134" t="s">
        <v>16</v>
      </c>
      <c r="C182" s="133"/>
      <c r="D182" s="133"/>
      <c r="E182" s="66"/>
      <c r="F182" s="66"/>
      <c r="G182" s="112" t="s">
        <v>11</v>
      </c>
      <c r="H182" s="66" t="s">
        <v>18</v>
      </c>
      <c r="I182" s="133"/>
      <c r="J182" s="133"/>
      <c r="K182" s="133"/>
      <c r="L182" s="133"/>
      <c r="M182" s="133"/>
      <c r="N182" s="133"/>
      <c r="O182" s="9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9"/>
      <c r="AG182" s="19"/>
      <c r="AH182" s="19"/>
      <c r="AI182" s="19"/>
    </row>
    <row r="183" spans="1:35" ht="15" customHeight="1">
      <c r="A183" s="135"/>
      <c r="B183" s="66" t="s">
        <v>17</v>
      </c>
      <c r="C183" s="133"/>
      <c r="D183" s="133"/>
      <c r="E183" s="66"/>
      <c r="F183" s="66"/>
      <c r="G183" s="66"/>
      <c r="H183" s="133"/>
      <c r="I183" s="133"/>
      <c r="J183" s="133"/>
      <c r="K183" s="133"/>
      <c r="L183" s="133"/>
      <c r="M183" s="133"/>
      <c r="N183" s="133"/>
      <c r="O183" s="9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9"/>
      <c r="AG183" s="19"/>
      <c r="AH183" s="19"/>
      <c r="AI183" s="19"/>
    </row>
    <row r="184" spans="1:35" ht="15" customHeight="1">
      <c r="A184" s="126"/>
      <c r="B184" s="133"/>
      <c r="C184" s="133"/>
      <c r="D184" s="133"/>
      <c r="E184" s="133"/>
      <c r="F184" s="133"/>
      <c r="G184" s="133"/>
      <c r="H184" s="112" t="s">
        <v>10</v>
      </c>
      <c r="I184" s="254">
        <f>COUNTIF(C178:M178,"OK")</f>
        <v>0</v>
      </c>
      <c r="J184" s="136" t="s">
        <v>6</v>
      </c>
      <c r="K184" s="136"/>
      <c r="L184" s="136"/>
      <c r="M184" s="66"/>
      <c r="N184" s="66"/>
      <c r="O184" s="9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9"/>
      <c r="AG184" s="19"/>
      <c r="AH184" s="19"/>
      <c r="AI184" s="19"/>
    </row>
    <row r="185" spans="1:35" ht="15" customHeight="1">
      <c r="A185" s="137"/>
      <c r="C185" s="66"/>
      <c r="D185" s="66"/>
      <c r="E185" s="66"/>
      <c r="F185" s="66"/>
      <c r="G185" s="66"/>
      <c r="H185" s="66"/>
      <c r="I185" s="138"/>
      <c r="J185" s="138"/>
      <c r="K185" s="138"/>
      <c r="L185" s="138"/>
      <c r="M185" s="139"/>
      <c r="N185" s="139"/>
      <c r="O185" s="140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9"/>
      <c r="AG185" s="19"/>
      <c r="AH185" s="19"/>
      <c r="AI185" s="19"/>
    </row>
    <row r="186" spans="1:35" ht="15" customHeight="1">
      <c r="A186" s="137"/>
      <c r="B186" s="226"/>
      <c r="C186" s="123" t="s">
        <v>0</v>
      </c>
      <c r="D186" s="220" t="str">
        <f>IF(O174=0,"0",((O174)*100/O117))</f>
        <v>0</v>
      </c>
      <c r="E186" s="136" t="s">
        <v>9</v>
      </c>
      <c r="F186" s="136"/>
      <c r="G186" s="136"/>
      <c r="H186" s="226"/>
      <c r="I186" s="226"/>
      <c r="J186" s="226"/>
      <c r="K186" s="226"/>
      <c r="L186" s="226"/>
      <c r="M186" s="226"/>
      <c r="N186" s="226"/>
      <c r="O186" s="140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  <c r="AG186" s="19"/>
      <c r="AH186" s="19"/>
      <c r="AI186" s="19"/>
    </row>
    <row r="187" spans="1:35" ht="15" customHeight="1">
      <c r="A187" s="137"/>
      <c r="B187" s="226"/>
      <c r="C187" s="123" t="s">
        <v>7</v>
      </c>
      <c r="D187" s="220" t="str">
        <f>IF(O175=0,"0",(50*LOG((1+(1/I184)*O175)^-0.5*100)))</f>
        <v>0</v>
      </c>
      <c r="E187" s="136" t="s">
        <v>5</v>
      </c>
      <c r="F187" s="136"/>
      <c r="G187" s="136"/>
      <c r="H187" s="235"/>
      <c r="I187" s="235"/>
      <c r="J187" s="235"/>
      <c r="K187" s="235"/>
      <c r="L187" s="235"/>
      <c r="M187" s="235"/>
      <c r="N187" s="235"/>
      <c r="O187" s="140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9"/>
      <c r="AG187" s="19"/>
      <c r="AH187" s="19"/>
      <c r="AI187" s="19"/>
    </row>
    <row r="188" spans="1:35" ht="15" customHeight="1">
      <c r="A188" s="137"/>
      <c r="B188" s="226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140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9"/>
      <c r="AG188" s="19"/>
      <c r="AH188" s="19"/>
      <c r="AI188" s="19"/>
    </row>
    <row r="189" spans="1:35" ht="15" customHeight="1">
      <c r="A189" s="137"/>
      <c r="B189" s="104" t="s">
        <v>39</v>
      </c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140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9"/>
      <c r="AG189" s="19"/>
      <c r="AH189" s="19"/>
      <c r="AI189" s="19"/>
    </row>
    <row r="190" spans="1:35" ht="15" customHeight="1">
      <c r="A190" s="135"/>
      <c r="B190" s="294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6"/>
      <c r="O190" s="9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9"/>
      <c r="AG190" s="19"/>
      <c r="AH190" s="19"/>
      <c r="AI190" s="19"/>
    </row>
    <row r="191" spans="1:35" ht="15" customHeight="1">
      <c r="A191" s="135"/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9"/>
      <c r="O191" s="9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9"/>
      <c r="AG191" s="19"/>
      <c r="AH191" s="19"/>
      <c r="AI191" s="19"/>
    </row>
    <row r="192" spans="1:35" ht="15" customHeight="1">
      <c r="A192" s="80"/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9"/>
      <c r="O192" s="82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9"/>
      <c r="AG192" s="19"/>
      <c r="AH192" s="19"/>
      <c r="AI192" s="19"/>
    </row>
    <row r="193" spans="1:35" ht="15" customHeight="1">
      <c r="A193" s="81"/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9"/>
      <c r="O193" s="82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9"/>
      <c r="AG193" s="19"/>
      <c r="AH193" s="19"/>
      <c r="AI193" s="19"/>
    </row>
    <row r="194" spans="1:35" s="34" customFormat="1" ht="15" customHeight="1">
      <c r="A194" s="81"/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9"/>
      <c r="O194" s="8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3"/>
      <c r="AG194" s="33"/>
      <c r="AH194" s="33"/>
      <c r="AI194" s="33"/>
    </row>
    <row r="195" spans="1:35" s="34" customFormat="1" ht="15" customHeight="1">
      <c r="A195" s="81"/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9"/>
      <c r="O195" s="8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3"/>
      <c r="AG195" s="33"/>
      <c r="AH195" s="33"/>
      <c r="AI195" s="33"/>
    </row>
    <row r="196" spans="1:35" s="34" customFormat="1" ht="15" customHeight="1">
      <c r="A196" s="81"/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9"/>
      <c r="O196" s="8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3"/>
      <c r="AG196" s="33"/>
      <c r="AH196" s="33"/>
      <c r="AI196" s="33"/>
    </row>
    <row r="197" spans="1:35" s="7" customFormat="1" ht="15" customHeight="1">
      <c r="A197" s="237"/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9"/>
      <c r="O197" s="155"/>
      <c r="P197" s="26"/>
      <c r="Q197" s="27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s="7" customFormat="1" ht="15" customHeight="1">
      <c r="A198" s="237"/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9"/>
      <c r="O198" s="155"/>
      <c r="P198" s="26"/>
      <c r="Q198" s="27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s="7" customFormat="1" ht="15" customHeight="1">
      <c r="A199" s="237"/>
      <c r="B199" s="297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299"/>
      <c r="O199" s="155"/>
      <c r="P199" s="27"/>
      <c r="Q199" s="27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s="7" customFormat="1" ht="15" customHeight="1">
      <c r="A200" s="60"/>
      <c r="B200" s="291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3"/>
      <c r="O200" s="108"/>
      <c r="P200" s="27"/>
      <c r="Q200" s="27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s="7" customFormat="1" ht="15" customHeight="1">
      <c r="A201" s="83"/>
      <c r="B201" s="141"/>
      <c r="C201" s="142"/>
      <c r="D201" s="142"/>
      <c r="E201" s="84"/>
      <c r="F201" s="84"/>
      <c r="G201" s="84"/>
      <c r="H201" s="84"/>
      <c r="I201" s="84"/>
      <c r="J201" s="84"/>
      <c r="K201" s="84"/>
      <c r="L201" s="84"/>
      <c r="M201" s="84"/>
      <c r="N201" s="142"/>
      <c r="O201" s="65"/>
      <c r="P201" s="27"/>
      <c r="Q201" s="27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</sheetData>
  <sheetProtection password="EFDE" sheet="1"/>
  <mergeCells count="191">
    <mergeCell ref="A177:B180"/>
    <mergeCell ref="B193:N193"/>
    <mergeCell ref="B5:C5"/>
    <mergeCell ref="B28:D28"/>
    <mergeCell ref="B25:D25"/>
    <mergeCell ref="B26:D26"/>
    <mergeCell ref="B27:D27"/>
    <mergeCell ref="B21:D24"/>
    <mergeCell ref="B17:D17"/>
    <mergeCell ref="A170:G170"/>
    <mergeCell ref="S175:T175"/>
    <mergeCell ref="A106:B106"/>
    <mergeCell ref="P106:Q106"/>
    <mergeCell ref="A107:B107"/>
    <mergeCell ref="P107:Q107"/>
    <mergeCell ref="P110:Q110"/>
    <mergeCell ref="H170:O170"/>
    <mergeCell ref="A171:G171"/>
    <mergeCell ref="I171:O171"/>
    <mergeCell ref="A121:O121"/>
    <mergeCell ref="A172:B172"/>
    <mergeCell ref="A173:B173"/>
    <mergeCell ref="A174:B174"/>
    <mergeCell ref="A175:B175"/>
    <mergeCell ref="B18:D18"/>
    <mergeCell ref="D5:N7"/>
    <mergeCell ref="E16:I16"/>
    <mergeCell ref="A82:B82"/>
    <mergeCell ref="B192:N192"/>
    <mergeCell ref="B197:N197"/>
    <mergeCell ref="P105:Q105"/>
    <mergeCell ref="A115:B115"/>
    <mergeCell ref="P115:Q115"/>
    <mergeCell ref="A109:B109"/>
    <mergeCell ref="A110:B110"/>
    <mergeCell ref="A112:B112"/>
    <mergeCell ref="A114:B114"/>
    <mergeCell ref="P114:Q114"/>
    <mergeCell ref="P109:Q109"/>
    <mergeCell ref="P101:Q101"/>
    <mergeCell ref="P104:Q104"/>
    <mergeCell ref="A102:B102"/>
    <mergeCell ref="P102:Q102"/>
    <mergeCell ref="A103:B103"/>
    <mergeCell ref="P103:Q103"/>
    <mergeCell ref="P85:Q85"/>
    <mergeCell ref="A86:B86"/>
    <mergeCell ref="P86:Q86"/>
    <mergeCell ref="A87:B87"/>
    <mergeCell ref="P87:Q87"/>
    <mergeCell ref="A85:B85"/>
    <mergeCell ref="P81:Q81"/>
    <mergeCell ref="A78:B78"/>
    <mergeCell ref="P78:Q78"/>
    <mergeCell ref="P79:Q79"/>
    <mergeCell ref="A80:B80"/>
    <mergeCell ref="P80:Q80"/>
    <mergeCell ref="A81:B81"/>
    <mergeCell ref="A74:B74"/>
    <mergeCell ref="P76:Q76"/>
    <mergeCell ref="A76:B76"/>
    <mergeCell ref="P74:Q74"/>
    <mergeCell ref="A75:B75"/>
    <mergeCell ref="P77:Q77"/>
    <mergeCell ref="A77:B77"/>
    <mergeCell ref="A83:B83"/>
    <mergeCell ref="P83:Q83"/>
    <mergeCell ref="A70:B70"/>
    <mergeCell ref="P70:Q70"/>
    <mergeCell ref="P75:Q75"/>
    <mergeCell ref="P71:Q71"/>
    <mergeCell ref="A72:B72"/>
    <mergeCell ref="P72:Q72"/>
    <mergeCell ref="A73:B73"/>
    <mergeCell ref="P73:Q73"/>
    <mergeCell ref="A79:B79"/>
    <mergeCell ref="B167:E167"/>
    <mergeCell ref="H167:M167"/>
    <mergeCell ref="P108:Q108"/>
    <mergeCell ref="P112:Q112"/>
    <mergeCell ref="A113:B113"/>
    <mergeCell ref="P113:Q113"/>
    <mergeCell ref="A111:B111"/>
    <mergeCell ref="P111:Q111"/>
    <mergeCell ref="P82:Q82"/>
    <mergeCell ref="P132:Q132"/>
    <mergeCell ref="A119:B119"/>
    <mergeCell ref="P116:Q116"/>
    <mergeCell ref="P117:Q117"/>
    <mergeCell ref="P131:Y131"/>
    <mergeCell ref="A116:B116"/>
    <mergeCell ref="P119:Q119"/>
    <mergeCell ref="P142:Q142"/>
    <mergeCell ref="P137:Q137"/>
    <mergeCell ref="P133:Q133"/>
    <mergeCell ref="P134:Q134"/>
    <mergeCell ref="P135:Q135"/>
    <mergeCell ref="P136:Q136"/>
    <mergeCell ref="P139:Q139"/>
    <mergeCell ref="P149:Q149"/>
    <mergeCell ref="P144:Q144"/>
    <mergeCell ref="P145:Q145"/>
    <mergeCell ref="P146:Q146"/>
    <mergeCell ref="P147:Q147"/>
    <mergeCell ref="P148:Q148"/>
    <mergeCell ref="A1:O1"/>
    <mergeCell ref="P143:Q143"/>
    <mergeCell ref="G43:I44"/>
    <mergeCell ref="D43:F43"/>
    <mergeCell ref="J43:M43"/>
    <mergeCell ref="F41:J42"/>
    <mergeCell ref="G48:H48"/>
    <mergeCell ref="P140:Q140"/>
    <mergeCell ref="P138:Q138"/>
    <mergeCell ref="P141:Q141"/>
    <mergeCell ref="E28:I28"/>
    <mergeCell ref="E25:I25"/>
    <mergeCell ref="J27:N27"/>
    <mergeCell ref="E26:I26"/>
    <mergeCell ref="C10:N11"/>
    <mergeCell ref="J17:N17"/>
    <mergeCell ref="J18:N18"/>
    <mergeCell ref="I46:M46"/>
    <mergeCell ref="J30:N30"/>
    <mergeCell ref="E27:I27"/>
    <mergeCell ref="E29:I29"/>
    <mergeCell ref="A36:O36"/>
    <mergeCell ref="D39:E39"/>
    <mergeCell ref="J29:N29"/>
    <mergeCell ref="B39:C41"/>
    <mergeCell ref="B29:D29"/>
    <mergeCell ref="F39:N39"/>
    <mergeCell ref="D60:N60"/>
    <mergeCell ref="B51:C53"/>
    <mergeCell ref="D58:N58"/>
    <mergeCell ref="D59:N59"/>
    <mergeCell ref="D51:N51"/>
    <mergeCell ref="D52:N52"/>
    <mergeCell ref="D53:N53"/>
    <mergeCell ref="D54:N54"/>
    <mergeCell ref="D55:N55"/>
    <mergeCell ref="B198:N198"/>
    <mergeCell ref="B199:N199"/>
    <mergeCell ref="B194:N194"/>
    <mergeCell ref="J179:N179"/>
    <mergeCell ref="A108:B108"/>
    <mergeCell ref="A101:B101"/>
    <mergeCell ref="A104:B104"/>
    <mergeCell ref="A105:B105"/>
    <mergeCell ref="A160:O160"/>
    <mergeCell ref="B191:N191"/>
    <mergeCell ref="D57:N57"/>
    <mergeCell ref="P118:Q118"/>
    <mergeCell ref="A118:B118"/>
    <mergeCell ref="J21:N24"/>
    <mergeCell ref="E21:I24"/>
    <mergeCell ref="B195:N195"/>
    <mergeCell ref="A97:O97"/>
    <mergeCell ref="A71:B71"/>
    <mergeCell ref="A84:B84"/>
    <mergeCell ref="A117:B117"/>
    <mergeCell ref="D56:N56"/>
    <mergeCell ref="I48:M48"/>
    <mergeCell ref="D48:F48"/>
    <mergeCell ref="J19:N20"/>
    <mergeCell ref="B19:D20"/>
    <mergeCell ref="E19:I20"/>
    <mergeCell ref="B30:D30"/>
    <mergeCell ref="E30:I30"/>
    <mergeCell ref="D41:E41"/>
    <mergeCell ref="D46:E46"/>
    <mergeCell ref="B200:N200"/>
    <mergeCell ref="B190:N190"/>
    <mergeCell ref="B196:N196"/>
    <mergeCell ref="J16:N16"/>
    <mergeCell ref="E18:I18"/>
    <mergeCell ref="B16:D16"/>
    <mergeCell ref="E17:I17"/>
    <mergeCell ref="J25:N25"/>
    <mergeCell ref="J26:N26"/>
    <mergeCell ref="J28:N28"/>
    <mergeCell ref="U100:AB100"/>
    <mergeCell ref="P100:T100"/>
    <mergeCell ref="F100:M100"/>
    <mergeCell ref="A100:E100"/>
    <mergeCell ref="A62:O62"/>
    <mergeCell ref="U69:AB69"/>
    <mergeCell ref="P69:T69"/>
    <mergeCell ref="F69:M69"/>
    <mergeCell ref="A69:E69"/>
    <mergeCell ref="P84:Q84"/>
  </mergeCells>
  <conditionalFormatting sqref="C178:I179 J178:M178">
    <cfRule type="cellIs" priority="1" dxfId="2" operator="equal" stopIfTrue="1">
      <formula>"OK"</formula>
    </cfRule>
    <cfRule type="cellIs" priority="2" dxfId="1" operator="notEqual" stopIfTrue="1">
      <formula>"OK"</formula>
    </cfRule>
  </conditionalFormatting>
  <conditionalFormatting sqref="C117:M117 C73:M84 C86:M86 C104:M115 C173:M174">
    <cfRule type="cellIs" priority="3" dxfId="0" operator="greaterThan" stopIfTrue="1">
      <formula>85</formula>
    </cfRule>
  </conditionalFormatting>
  <dataValidations count="3">
    <dataValidation type="decimal" allowBlank="1" showErrorMessage="1" prompt="Insira un número inteiro" errorTitle="Dados Inválidos" error="Está célula deve conter apenas números" sqref="N48">
      <formula1>1</formula1>
      <formula2>99</formula2>
    </dataValidation>
    <dataValidation type="list" allowBlank="1" showInputMessage="1" prompt="Marcar a opção desejada" sqref="C178:M178">
      <formula1>"OK, N/C"</formula1>
    </dataValidation>
    <dataValidation allowBlank="1" showInputMessage="1" prompt="Marcar a opção desejada" sqref="C179:I179"/>
  </dataValidations>
  <printOptions horizontalCentered="1"/>
  <pageMargins left="0.7874015748031497" right="0.7874015748031497" top="0.53" bottom="0.6" header="0.4" footer="0.39"/>
  <pageSetup horizontalDpi="300" verticalDpi="300" orientation="landscape" paperSize="9" scale="70" r:id="rId6"/>
  <headerFooter alignWithMargins="0">
    <oddFooter>&amp;C&amp;"Arial,Negrito"&amp;11&amp;P / &amp;N</oddFooter>
  </headerFooter>
  <rowBreaks count="5" manualBreakCount="5">
    <brk id="35" max="255" man="1"/>
    <brk id="61" max="12" man="1"/>
    <brk id="96" max="12" man="1"/>
    <brk id="120" max="12" man="1"/>
    <brk id="159" max="12" man="1"/>
  </rowBreaks>
  <drawing r:id="rId5"/>
  <legacyDrawing r:id="rId4"/>
  <oleObjects>
    <oleObject progId="PBrush" shapeId="516917" r:id="rId1"/>
    <oleObject progId="Equation.3" shapeId="135612" r:id="rId2"/>
    <oleObject progId="Equation.3" shapeId="13746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BD201"/>
  <sheetViews>
    <sheetView zoomScale="80" zoomScaleNormal="80" zoomScaleSheetLayoutView="75" zoomScalePageLayoutView="0" workbookViewId="0" topLeftCell="A88">
      <selection activeCell="P131" sqref="P131:Y131"/>
    </sheetView>
  </sheetViews>
  <sheetFormatPr defaultColWidth="12.7109375" defaultRowHeight="15" customHeight="1"/>
  <cols>
    <col min="1" max="1" width="14.7109375" style="6" customWidth="1"/>
    <col min="2" max="2" width="14.57421875" style="6" customWidth="1"/>
    <col min="3" max="3" width="12.00390625" style="6" bestFit="1" customWidth="1"/>
    <col min="4" max="12" width="10.7109375" style="6" customWidth="1"/>
    <col min="13" max="13" width="14.7109375" style="6" customWidth="1"/>
    <col min="14" max="14" width="19.421875" style="6" customWidth="1"/>
    <col min="15" max="15" width="18.8515625" style="6" customWidth="1"/>
    <col min="16" max="16" width="12.7109375" style="5" customWidth="1"/>
    <col min="17" max="17" width="18.00390625" style="5" customWidth="1"/>
    <col min="18" max="25" width="11.7109375" style="5" bestFit="1" customWidth="1"/>
    <col min="26" max="27" width="11.7109375" style="5" customWidth="1"/>
    <col min="28" max="28" width="11.7109375" style="5" bestFit="1" customWidth="1"/>
    <col min="29" max="29" width="10.7109375" style="5" customWidth="1"/>
    <col min="30" max="31" width="12.7109375" style="5" customWidth="1"/>
    <col min="32" max="16384" width="12.7109375" style="6" customWidth="1"/>
  </cols>
  <sheetData>
    <row r="1" spans="1:17" s="12" customFormat="1" ht="15" customHeight="1">
      <c r="A1" s="386" t="s">
        <v>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  <c r="P1" s="11"/>
      <c r="Q1" s="11"/>
    </row>
    <row r="2" spans="1:31" s="14" customFormat="1" ht="15" customHeight="1">
      <c r="A2" s="88"/>
      <c r="B2" s="246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68"/>
      <c r="P2" s="11"/>
      <c r="Q2" s="1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4" customFormat="1" ht="15" customHeight="1">
      <c r="A3" s="89"/>
      <c r="B3" s="249" t="s">
        <v>22</v>
      </c>
      <c r="C3" s="24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68"/>
      <c r="P3" s="11"/>
      <c r="AB3" s="13"/>
      <c r="AC3" s="13"/>
      <c r="AD3" s="13"/>
      <c r="AE3" s="13"/>
    </row>
    <row r="4" spans="1:31" s="14" customFormat="1" ht="15" customHeight="1">
      <c r="A4" s="88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8"/>
      <c r="P4" s="11"/>
      <c r="AB4" s="13"/>
      <c r="AC4" s="13"/>
      <c r="AD4" s="13"/>
      <c r="AE4" s="13"/>
    </row>
    <row r="5" spans="1:31" s="14" customFormat="1" ht="15" customHeight="1">
      <c r="A5" s="88"/>
      <c r="B5" s="443" t="s">
        <v>19</v>
      </c>
      <c r="C5" s="443"/>
      <c r="D5" s="434"/>
      <c r="E5" s="373"/>
      <c r="F5" s="373"/>
      <c r="G5" s="373"/>
      <c r="H5" s="373"/>
      <c r="I5" s="373"/>
      <c r="J5" s="373"/>
      <c r="K5" s="373"/>
      <c r="L5" s="373"/>
      <c r="M5" s="373"/>
      <c r="N5" s="374"/>
      <c r="O5" s="68"/>
      <c r="P5" s="11"/>
      <c r="AB5" s="13"/>
      <c r="AC5" s="13"/>
      <c r="AD5" s="13"/>
      <c r="AE5" s="13"/>
    </row>
    <row r="6" spans="1:31" s="14" customFormat="1" ht="15" customHeight="1">
      <c r="A6" s="90"/>
      <c r="B6" s="246"/>
      <c r="C6" s="246"/>
      <c r="D6" s="435"/>
      <c r="E6" s="390"/>
      <c r="F6" s="390"/>
      <c r="G6" s="390"/>
      <c r="H6" s="390"/>
      <c r="I6" s="390"/>
      <c r="J6" s="390"/>
      <c r="K6" s="390"/>
      <c r="L6" s="390"/>
      <c r="M6" s="390"/>
      <c r="N6" s="436"/>
      <c r="O6" s="91"/>
      <c r="P6" s="11"/>
      <c r="Q6" s="11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5" s="14" customFormat="1" ht="15" customHeight="1">
      <c r="A7" s="92"/>
      <c r="B7" s="247"/>
      <c r="C7" s="247"/>
      <c r="D7" s="437"/>
      <c r="E7" s="438"/>
      <c r="F7" s="438"/>
      <c r="G7" s="438"/>
      <c r="H7" s="438"/>
      <c r="I7" s="438"/>
      <c r="J7" s="438"/>
      <c r="K7" s="438"/>
      <c r="L7" s="438"/>
      <c r="M7" s="438"/>
      <c r="N7" s="439"/>
      <c r="O7" s="93"/>
      <c r="P7" s="15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</row>
    <row r="8" spans="1:31" s="19" customFormat="1" ht="15" customHeight="1">
      <c r="A8" s="9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93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9" customFormat="1" ht="15" customHeight="1">
      <c r="A9" s="6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9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9" customFormat="1" ht="15" customHeight="1">
      <c r="A10" s="60"/>
      <c r="B10" s="249" t="s">
        <v>20</v>
      </c>
      <c r="C10" s="378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80"/>
      <c r="O10" s="9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9" customFormat="1" ht="15" customHeight="1">
      <c r="A11" s="60"/>
      <c r="B11" s="238"/>
      <c r="C11" s="381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3"/>
      <c r="O11" s="9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5" customHeight="1">
      <c r="A12" s="9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5" ht="15" customHeight="1">
      <c r="A13" s="5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44"/>
      <c r="P13" s="18"/>
      <c r="AD13" s="18"/>
      <c r="AE13" s="18"/>
      <c r="AF13" s="19"/>
      <c r="AG13" s="19"/>
      <c r="AH13" s="19"/>
      <c r="AI13" s="19"/>
    </row>
    <row r="14" spans="1:35" ht="15" customHeight="1">
      <c r="A14" s="59"/>
      <c r="B14" s="96" t="s">
        <v>23</v>
      </c>
      <c r="C14" s="94"/>
      <c r="D14" s="94"/>
      <c r="E14" s="94"/>
      <c r="F14" s="152"/>
      <c r="G14" s="152"/>
      <c r="H14" s="152"/>
      <c r="I14" s="152"/>
      <c r="J14" s="152"/>
      <c r="K14" s="152"/>
      <c r="L14" s="152"/>
      <c r="M14" s="152"/>
      <c r="N14" s="152"/>
      <c r="O14" s="244"/>
      <c r="P14" s="22"/>
      <c r="AD14" s="18"/>
      <c r="AE14" s="18"/>
      <c r="AF14" s="19"/>
      <c r="AG14" s="19"/>
      <c r="AH14" s="19"/>
      <c r="AI14" s="19"/>
    </row>
    <row r="15" spans="1:35" ht="15" customHeight="1">
      <c r="A15" s="5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45"/>
      <c r="P15" s="22"/>
      <c r="AD15" s="18"/>
      <c r="AE15" s="18"/>
      <c r="AF15" s="19"/>
      <c r="AG15" s="19"/>
      <c r="AH15" s="19"/>
      <c r="AI15" s="19"/>
    </row>
    <row r="16" spans="1:35" ht="15" customHeight="1">
      <c r="A16" s="59"/>
      <c r="B16" s="301" t="s">
        <v>24</v>
      </c>
      <c r="C16" s="301"/>
      <c r="D16" s="305"/>
      <c r="E16" s="300" t="s">
        <v>33</v>
      </c>
      <c r="F16" s="301"/>
      <c r="G16" s="301"/>
      <c r="H16" s="301"/>
      <c r="I16" s="305"/>
      <c r="J16" s="300" t="s">
        <v>34</v>
      </c>
      <c r="K16" s="301"/>
      <c r="L16" s="301"/>
      <c r="M16" s="301"/>
      <c r="N16" s="301"/>
      <c r="O16" s="245"/>
      <c r="P16" s="18"/>
      <c r="AD16" s="18"/>
      <c r="AE16" s="18"/>
      <c r="AF16" s="19"/>
      <c r="AG16" s="19"/>
      <c r="AH16" s="19"/>
      <c r="AI16" s="19"/>
    </row>
    <row r="17" spans="1:35" ht="15" customHeight="1">
      <c r="A17" s="59"/>
      <c r="B17" s="371" t="s">
        <v>63</v>
      </c>
      <c r="C17" s="371"/>
      <c r="D17" s="372"/>
      <c r="E17" s="306"/>
      <c r="F17" s="307"/>
      <c r="G17" s="307"/>
      <c r="H17" s="307"/>
      <c r="I17" s="308"/>
      <c r="J17" s="306"/>
      <c r="K17" s="309"/>
      <c r="L17" s="309"/>
      <c r="M17" s="384"/>
      <c r="N17" s="385"/>
      <c r="O17" s="245"/>
      <c r="P17" s="18"/>
      <c r="AD17" s="18"/>
      <c r="AE17" s="18"/>
      <c r="AF17" s="19"/>
      <c r="AG17" s="19"/>
      <c r="AH17" s="19"/>
      <c r="AI17" s="19"/>
    </row>
    <row r="18" spans="1:35" ht="15" customHeight="1">
      <c r="A18" s="59"/>
      <c r="B18" s="432" t="s">
        <v>25</v>
      </c>
      <c r="C18" s="432"/>
      <c r="D18" s="433"/>
      <c r="E18" s="302"/>
      <c r="F18" s="303"/>
      <c r="G18" s="303"/>
      <c r="H18" s="303"/>
      <c r="I18" s="304"/>
      <c r="J18" s="302"/>
      <c r="K18" s="303"/>
      <c r="L18" s="303"/>
      <c r="M18" s="303"/>
      <c r="N18" s="303"/>
      <c r="O18" s="245"/>
      <c r="P18" s="18"/>
      <c r="AD18" s="18"/>
      <c r="AE18" s="18"/>
      <c r="AF18" s="19"/>
      <c r="AG18" s="19"/>
      <c r="AH18" s="19"/>
      <c r="AI18" s="19"/>
    </row>
    <row r="19" spans="1:35" ht="15" customHeight="1">
      <c r="A19" s="59"/>
      <c r="B19" s="318" t="s">
        <v>26</v>
      </c>
      <c r="C19" s="318"/>
      <c r="D19" s="318"/>
      <c r="E19" s="319"/>
      <c r="F19" s="320"/>
      <c r="G19" s="320"/>
      <c r="H19" s="320"/>
      <c r="I19" s="321"/>
      <c r="J19" s="317"/>
      <c r="K19" s="317"/>
      <c r="L19" s="317"/>
      <c r="M19" s="317"/>
      <c r="N19" s="317"/>
      <c r="O19" s="245"/>
      <c r="P19" s="18"/>
      <c r="AD19" s="18"/>
      <c r="AE19" s="18"/>
      <c r="AF19" s="19"/>
      <c r="AG19" s="19"/>
      <c r="AH19" s="19"/>
      <c r="AI19" s="19"/>
    </row>
    <row r="20" spans="1:35" ht="15" customHeight="1">
      <c r="A20" s="73"/>
      <c r="B20" s="318"/>
      <c r="C20" s="318"/>
      <c r="D20" s="318"/>
      <c r="E20" s="319"/>
      <c r="F20" s="320"/>
      <c r="G20" s="320"/>
      <c r="H20" s="320"/>
      <c r="I20" s="321"/>
      <c r="J20" s="317"/>
      <c r="K20" s="317"/>
      <c r="L20" s="317"/>
      <c r="M20" s="317"/>
      <c r="N20" s="317"/>
      <c r="O20" s="74"/>
      <c r="P20" s="18"/>
      <c r="AD20" s="18"/>
      <c r="AE20" s="18"/>
      <c r="AF20" s="19"/>
      <c r="AG20" s="19"/>
      <c r="AH20" s="19"/>
      <c r="AI20" s="19"/>
    </row>
    <row r="21" spans="1:35" ht="15" customHeight="1">
      <c r="A21" s="2"/>
      <c r="B21" s="444" t="s">
        <v>27</v>
      </c>
      <c r="C21" s="444"/>
      <c r="D21" s="444"/>
      <c r="E21" s="327"/>
      <c r="F21" s="328"/>
      <c r="G21" s="328"/>
      <c r="H21" s="328"/>
      <c r="I21" s="329"/>
      <c r="J21" s="326"/>
      <c r="K21" s="326"/>
      <c r="L21" s="326"/>
      <c r="M21" s="326"/>
      <c r="N21" s="326"/>
      <c r="O21" s="1"/>
      <c r="P21" s="18"/>
      <c r="AD21" s="18"/>
      <c r="AE21" s="18"/>
      <c r="AF21" s="19"/>
      <c r="AG21" s="19"/>
      <c r="AH21" s="19"/>
      <c r="AI21" s="19"/>
    </row>
    <row r="22" spans="1:35" ht="15" customHeight="1">
      <c r="A22" s="2"/>
      <c r="B22" s="444"/>
      <c r="C22" s="444"/>
      <c r="D22" s="444"/>
      <c r="E22" s="327"/>
      <c r="F22" s="328"/>
      <c r="G22" s="328"/>
      <c r="H22" s="328"/>
      <c r="I22" s="329"/>
      <c r="J22" s="326"/>
      <c r="K22" s="326"/>
      <c r="L22" s="326"/>
      <c r="M22" s="326"/>
      <c r="N22" s="326"/>
      <c r="O22" s="1"/>
      <c r="P22" s="18"/>
      <c r="AD22" s="18"/>
      <c r="AE22" s="18"/>
      <c r="AF22" s="19"/>
      <c r="AG22" s="19"/>
      <c r="AH22" s="19"/>
      <c r="AI22" s="19"/>
    </row>
    <row r="23" spans="1:35" ht="15" customHeight="1">
      <c r="A23" s="2"/>
      <c r="B23" s="444"/>
      <c r="C23" s="444"/>
      <c r="D23" s="444"/>
      <c r="E23" s="327"/>
      <c r="F23" s="328"/>
      <c r="G23" s="328"/>
      <c r="H23" s="328"/>
      <c r="I23" s="329"/>
      <c r="J23" s="326"/>
      <c r="K23" s="326"/>
      <c r="L23" s="326"/>
      <c r="M23" s="326"/>
      <c r="N23" s="326"/>
      <c r="O23" s="1"/>
      <c r="P23" s="18"/>
      <c r="AD23" s="18"/>
      <c r="AE23" s="18"/>
      <c r="AF23" s="19"/>
      <c r="AG23" s="19"/>
      <c r="AH23" s="19"/>
      <c r="AI23" s="19"/>
    </row>
    <row r="24" spans="1:35" ht="15" customHeight="1">
      <c r="A24" s="60"/>
      <c r="B24" s="444"/>
      <c r="C24" s="444"/>
      <c r="D24" s="444"/>
      <c r="E24" s="327"/>
      <c r="F24" s="328"/>
      <c r="G24" s="328"/>
      <c r="H24" s="328"/>
      <c r="I24" s="329"/>
      <c r="J24" s="326"/>
      <c r="K24" s="326"/>
      <c r="L24" s="326"/>
      <c r="M24" s="326"/>
      <c r="N24" s="326"/>
      <c r="O24" s="95"/>
      <c r="P24" s="18"/>
      <c r="AD24" s="18"/>
      <c r="AE24" s="18"/>
      <c r="AF24" s="19"/>
      <c r="AG24" s="19"/>
      <c r="AH24" s="19"/>
      <c r="AI24" s="19"/>
    </row>
    <row r="25" spans="1:35" ht="15" customHeight="1">
      <c r="A25" s="60"/>
      <c r="B25" s="371" t="s">
        <v>28</v>
      </c>
      <c r="C25" s="371"/>
      <c r="D25" s="372"/>
      <c r="E25" s="306"/>
      <c r="F25" s="307"/>
      <c r="G25" s="307"/>
      <c r="H25" s="307"/>
      <c r="I25" s="308"/>
      <c r="J25" s="306"/>
      <c r="K25" s="309"/>
      <c r="L25" s="309"/>
      <c r="M25" s="309"/>
      <c r="N25" s="309"/>
      <c r="O25" s="95"/>
      <c r="P25" s="18"/>
      <c r="AD25" s="18"/>
      <c r="AE25" s="18"/>
      <c r="AF25" s="19"/>
      <c r="AG25" s="19"/>
      <c r="AH25" s="19"/>
      <c r="AI25" s="19"/>
    </row>
    <row r="26" spans="1:35" ht="15" customHeight="1">
      <c r="A26" s="60"/>
      <c r="B26" s="432" t="s">
        <v>29</v>
      </c>
      <c r="C26" s="432"/>
      <c r="D26" s="433"/>
      <c r="E26" s="302"/>
      <c r="F26" s="377"/>
      <c r="G26" s="377"/>
      <c r="H26" s="377"/>
      <c r="I26" s="304"/>
      <c r="J26" s="302"/>
      <c r="K26" s="303"/>
      <c r="L26" s="303"/>
      <c r="M26" s="303"/>
      <c r="N26" s="303"/>
      <c r="O26" s="95"/>
      <c r="P26" s="18"/>
      <c r="AD26" s="18"/>
      <c r="AE26" s="18"/>
      <c r="AF26" s="19"/>
      <c r="AG26" s="19"/>
      <c r="AH26" s="19"/>
      <c r="AI26" s="19"/>
    </row>
    <row r="27" spans="1:35" ht="15" customHeight="1">
      <c r="A27" s="60"/>
      <c r="B27" s="371" t="s">
        <v>30</v>
      </c>
      <c r="C27" s="371"/>
      <c r="D27" s="372"/>
      <c r="E27" s="363"/>
      <c r="F27" s="364"/>
      <c r="G27" s="364"/>
      <c r="H27" s="364"/>
      <c r="I27" s="365"/>
      <c r="J27" s="363"/>
      <c r="K27" s="366"/>
      <c r="L27" s="366"/>
      <c r="M27" s="366"/>
      <c r="N27" s="366"/>
      <c r="O27" s="95"/>
      <c r="P27" s="18"/>
      <c r="AD27" s="18"/>
      <c r="AE27" s="18"/>
      <c r="AF27" s="19"/>
      <c r="AG27" s="19"/>
      <c r="AH27" s="19"/>
      <c r="AI27" s="19"/>
    </row>
    <row r="28" spans="1:35" ht="15" customHeight="1">
      <c r="A28" s="60"/>
      <c r="B28" s="432" t="s">
        <v>31</v>
      </c>
      <c r="C28" s="432"/>
      <c r="D28" s="433"/>
      <c r="E28" s="310"/>
      <c r="F28" s="375"/>
      <c r="G28" s="375"/>
      <c r="H28" s="375"/>
      <c r="I28" s="376"/>
      <c r="J28" s="310"/>
      <c r="K28" s="311"/>
      <c r="L28" s="311"/>
      <c r="M28" s="311"/>
      <c r="N28" s="311"/>
      <c r="O28" s="95"/>
      <c r="P28" s="18"/>
      <c r="AD28" s="18"/>
      <c r="AE28" s="18"/>
      <c r="AF28" s="19"/>
      <c r="AG28" s="19"/>
      <c r="AH28" s="19"/>
      <c r="AI28" s="19"/>
    </row>
    <row r="29" spans="1:35" ht="15" customHeight="1">
      <c r="A29" s="60"/>
      <c r="B29" s="371" t="s">
        <v>21</v>
      </c>
      <c r="C29" s="371"/>
      <c r="D29" s="372"/>
      <c r="E29" s="363"/>
      <c r="F29" s="366"/>
      <c r="G29" s="366"/>
      <c r="H29" s="366"/>
      <c r="I29" s="365"/>
      <c r="J29" s="363"/>
      <c r="K29" s="366"/>
      <c r="L29" s="366"/>
      <c r="M29" s="366"/>
      <c r="N29" s="366"/>
      <c r="O29" s="95"/>
      <c r="P29" s="18"/>
      <c r="AD29" s="18"/>
      <c r="AE29" s="18"/>
      <c r="AF29" s="19"/>
      <c r="AG29" s="19"/>
      <c r="AH29" s="19"/>
      <c r="AI29" s="19"/>
    </row>
    <row r="30" spans="1:35" ht="15" customHeight="1">
      <c r="A30" s="60"/>
      <c r="B30" s="353" t="s">
        <v>32</v>
      </c>
      <c r="C30" s="353"/>
      <c r="D30" s="354"/>
      <c r="E30" s="355"/>
      <c r="F30" s="356"/>
      <c r="G30" s="356"/>
      <c r="H30" s="356"/>
      <c r="I30" s="357"/>
      <c r="J30" s="361"/>
      <c r="K30" s="362"/>
      <c r="L30" s="362"/>
      <c r="M30" s="362"/>
      <c r="N30" s="362"/>
      <c r="O30" s="95"/>
      <c r="P30" s="18"/>
      <c r="AD30" s="18"/>
      <c r="AE30" s="18"/>
      <c r="AF30" s="19"/>
      <c r="AG30" s="19"/>
      <c r="AH30" s="19"/>
      <c r="AI30" s="19"/>
    </row>
    <row r="31" spans="1:35" ht="15" customHeight="1">
      <c r="A31" s="9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1"/>
      <c r="P31" s="18"/>
      <c r="AD31" s="18"/>
      <c r="AE31" s="18"/>
      <c r="AF31" s="19"/>
      <c r="AG31" s="19"/>
      <c r="AH31" s="19"/>
      <c r="AI31" s="19"/>
    </row>
    <row r="32" spans="1:35" ht="15" customHeight="1">
      <c r="A32" s="6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9"/>
      <c r="AH32" s="19"/>
      <c r="AI32" s="19"/>
    </row>
    <row r="33" spans="1:35" ht="15" customHeight="1">
      <c r="A33" s="10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9"/>
      <c r="AH33" s="19"/>
      <c r="AI33" s="19"/>
    </row>
    <row r="34" spans="1:35" ht="15" customHeight="1">
      <c r="A34" s="6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</row>
    <row r="35" spans="1:35" ht="15" customHeight="1">
      <c r="A35" s="3"/>
      <c r="B35" s="23"/>
      <c r="C35" s="24"/>
      <c r="D35" s="69"/>
      <c r="E35" s="23"/>
      <c r="F35" s="23"/>
      <c r="G35" s="23"/>
      <c r="H35" s="24"/>
      <c r="I35" s="69"/>
      <c r="J35" s="23"/>
      <c r="K35" s="23"/>
      <c r="L35" s="23"/>
      <c r="M35" s="24"/>
      <c r="N35" s="23"/>
      <c r="O35" s="25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9"/>
      <c r="AH35" s="19"/>
      <c r="AI35" s="19"/>
    </row>
    <row r="36" spans="1:35" ht="15" customHeight="1">
      <c r="A36" s="285" t="str">
        <f>A1</f>
        <v>                                                                                      Perfil de Dissolução Comparativo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9"/>
      <c r="AH36" s="19"/>
      <c r="AI36" s="19"/>
    </row>
    <row r="37" spans="1:35" ht="15" customHeight="1">
      <c r="A37" s="103"/>
      <c r="B37" s="104" t="s">
        <v>35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9"/>
      <c r="AH37" s="19"/>
      <c r="AI37" s="19"/>
    </row>
    <row r="38" spans="1:35" ht="15" customHeight="1">
      <c r="A38" s="75"/>
      <c r="B38" s="107"/>
      <c r="C38" s="77"/>
      <c r="D38" s="77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0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9"/>
      <c r="AH38" s="19"/>
      <c r="AI38" s="19"/>
    </row>
    <row r="39" spans="1:35" ht="15" customHeight="1">
      <c r="A39" s="75"/>
      <c r="B39" s="369" t="s">
        <v>40</v>
      </c>
      <c r="C39" s="370"/>
      <c r="D39" s="367" t="s">
        <v>47</v>
      </c>
      <c r="E39" s="368"/>
      <c r="F39" s="373"/>
      <c r="G39" s="373"/>
      <c r="H39" s="373"/>
      <c r="I39" s="373"/>
      <c r="J39" s="373"/>
      <c r="K39" s="373"/>
      <c r="L39" s="373"/>
      <c r="M39" s="373"/>
      <c r="N39" s="374"/>
      <c r="O39" s="10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19"/>
      <c r="AH39" s="19"/>
      <c r="AI39" s="19"/>
    </row>
    <row r="40" spans="1:35" ht="15" customHeight="1">
      <c r="A40" s="75"/>
      <c r="B40" s="369"/>
      <c r="C40" s="370"/>
      <c r="D40" s="146"/>
      <c r="E40" s="147"/>
      <c r="F40" s="147"/>
      <c r="G40" s="170"/>
      <c r="H40" s="170"/>
      <c r="I40" s="170"/>
      <c r="J40" s="170"/>
      <c r="K40" s="170"/>
      <c r="L40" s="170"/>
      <c r="M40" s="170"/>
      <c r="N40" s="171"/>
      <c r="O40" s="11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9"/>
      <c r="AG40" s="19"/>
      <c r="AH40" s="19"/>
      <c r="AI40" s="19"/>
    </row>
    <row r="41" spans="1:35" ht="15" customHeight="1">
      <c r="A41" s="111"/>
      <c r="B41" s="369"/>
      <c r="C41" s="370"/>
      <c r="D41" s="358" t="s">
        <v>60</v>
      </c>
      <c r="E41" s="314"/>
      <c r="F41" s="390"/>
      <c r="G41" s="390"/>
      <c r="H41" s="390"/>
      <c r="I41" s="390"/>
      <c r="J41" s="390"/>
      <c r="K41" s="143"/>
      <c r="L41" s="143"/>
      <c r="M41" s="169" t="s">
        <v>42</v>
      </c>
      <c r="N41" s="144"/>
      <c r="O41" s="11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9"/>
      <c r="AH41" s="19"/>
      <c r="AI41" s="19"/>
    </row>
    <row r="42" spans="1:35" ht="15" customHeight="1">
      <c r="A42" s="114"/>
      <c r="B42" s="100"/>
      <c r="C42" s="79"/>
      <c r="D42" s="238"/>
      <c r="E42" s="238"/>
      <c r="F42" s="390"/>
      <c r="G42" s="390"/>
      <c r="H42" s="390"/>
      <c r="I42" s="390"/>
      <c r="J42" s="390"/>
      <c r="K42" s="143"/>
      <c r="L42" s="143"/>
      <c r="M42" s="238"/>
      <c r="N42" s="155"/>
      <c r="O42" s="115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  <c r="AG42" s="19"/>
      <c r="AH42" s="19"/>
      <c r="AI42" s="19"/>
    </row>
    <row r="43" spans="1:35" ht="15" customHeight="1">
      <c r="A43" s="114"/>
      <c r="B43" s="112"/>
      <c r="C43" s="79"/>
      <c r="D43" s="358" t="s">
        <v>43</v>
      </c>
      <c r="E43" s="314"/>
      <c r="F43" s="314"/>
      <c r="G43" s="390"/>
      <c r="H43" s="390"/>
      <c r="I43" s="390"/>
      <c r="J43" s="314" t="s">
        <v>46</v>
      </c>
      <c r="K43" s="314"/>
      <c r="L43" s="314"/>
      <c r="M43" s="314"/>
      <c r="N43" s="144"/>
      <c r="O43" s="115"/>
      <c r="P43" s="18"/>
      <c r="Q43" s="143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  <c r="AG43" s="19"/>
      <c r="AH43" s="19"/>
      <c r="AI43" s="19"/>
    </row>
    <row r="44" spans="1:35" ht="15" customHeight="1">
      <c r="A44" s="114"/>
      <c r="B44" s="76"/>
      <c r="C44" s="79"/>
      <c r="D44" s="161"/>
      <c r="E44" s="162"/>
      <c r="F44" s="170"/>
      <c r="G44" s="390"/>
      <c r="H44" s="390"/>
      <c r="I44" s="390"/>
      <c r="J44" s="148"/>
      <c r="K44" s="148"/>
      <c r="L44" s="148"/>
      <c r="M44" s="172"/>
      <c r="N44" s="145"/>
      <c r="O44" s="115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19"/>
      <c r="AH44" s="19"/>
      <c r="AI44" s="19"/>
    </row>
    <row r="45" spans="1:35" ht="15" customHeight="1">
      <c r="A45" s="114"/>
      <c r="B45" s="112"/>
      <c r="C45" s="79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155"/>
      <c r="O45" s="115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9"/>
      <c r="AH45" s="19"/>
      <c r="AI45" s="19"/>
    </row>
    <row r="46" spans="1:35" ht="15" customHeight="1">
      <c r="A46" s="114"/>
      <c r="B46" s="116"/>
      <c r="C46" s="79"/>
      <c r="D46" s="359" t="s">
        <v>44</v>
      </c>
      <c r="E46" s="360"/>
      <c r="F46" s="143"/>
      <c r="G46" s="21"/>
      <c r="H46" s="143"/>
      <c r="I46" s="314" t="s">
        <v>45</v>
      </c>
      <c r="J46" s="314"/>
      <c r="K46" s="314"/>
      <c r="L46" s="314"/>
      <c r="M46" s="314"/>
      <c r="N46" s="239"/>
      <c r="O46" s="115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9"/>
      <c r="AH46" s="19"/>
      <c r="AI46" s="19"/>
    </row>
    <row r="47" spans="1:35" ht="15" customHeight="1">
      <c r="A47" s="114"/>
      <c r="B47" s="112"/>
      <c r="C47" s="79"/>
      <c r="D47" s="175"/>
      <c r="E47" s="170"/>
      <c r="F47" s="172"/>
      <c r="G47" s="172"/>
      <c r="H47" s="172"/>
      <c r="I47" s="172"/>
      <c r="J47" s="238"/>
      <c r="K47" s="238"/>
      <c r="L47" s="238"/>
      <c r="M47" s="238"/>
      <c r="N47" s="155"/>
      <c r="O47" s="11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9"/>
      <c r="AI47" s="19"/>
    </row>
    <row r="48" spans="1:35" ht="15" customHeight="1">
      <c r="A48" s="114"/>
      <c r="B48" s="116"/>
      <c r="C48" s="79"/>
      <c r="D48" s="315" t="s">
        <v>62</v>
      </c>
      <c r="E48" s="316"/>
      <c r="F48" s="316"/>
      <c r="G48" s="391"/>
      <c r="H48" s="391"/>
      <c r="I48" s="314" t="s">
        <v>61</v>
      </c>
      <c r="J48" s="314"/>
      <c r="K48" s="314"/>
      <c r="L48" s="314"/>
      <c r="M48" s="314"/>
      <c r="N48" s="242"/>
      <c r="O48" s="115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19"/>
      <c r="AH48" s="19"/>
      <c r="AI48" s="19"/>
    </row>
    <row r="49" spans="1:35" ht="15" customHeight="1">
      <c r="A49" s="114"/>
      <c r="B49" s="112"/>
      <c r="C49" s="78"/>
      <c r="D49" s="223"/>
      <c r="E49" s="224"/>
      <c r="F49" s="224"/>
      <c r="G49" s="173"/>
      <c r="H49" s="173"/>
      <c r="I49" s="243"/>
      <c r="J49" s="243"/>
      <c r="K49" s="243"/>
      <c r="L49" s="243"/>
      <c r="M49" s="243"/>
      <c r="N49" s="174"/>
      <c r="O49" s="115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19"/>
      <c r="AH49" s="19"/>
      <c r="AI49" s="19"/>
    </row>
    <row r="50" spans="1:35" ht="15" customHeight="1">
      <c r="A50" s="114"/>
      <c r="B50" s="21"/>
      <c r="C50" s="21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1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9"/>
      <c r="AI50" s="19"/>
    </row>
    <row r="51" spans="1:35" ht="15" customHeight="1">
      <c r="A51" s="114"/>
      <c r="B51" s="348" t="s">
        <v>41</v>
      </c>
      <c r="C51" s="349"/>
      <c r="D51" s="294"/>
      <c r="E51" s="351"/>
      <c r="F51" s="351"/>
      <c r="G51" s="351"/>
      <c r="H51" s="351"/>
      <c r="I51" s="351"/>
      <c r="J51" s="351"/>
      <c r="K51" s="351"/>
      <c r="L51" s="351"/>
      <c r="M51" s="351"/>
      <c r="N51" s="352"/>
      <c r="O51" s="11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9"/>
      <c r="AH51" s="19"/>
      <c r="AI51" s="19"/>
    </row>
    <row r="52" spans="1:35" ht="15" customHeight="1">
      <c r="A52" s="114"/>
      <c r="B52" s="350"/>
      <c r="C52" s="349"/>
      <c r="D52" s="297"/>
      <c r="E52" s="312"/>
      <c r="F52" s="312"/>
      <c r="G52" s="312"/>
      <c r="H52" s="312"/>
      <c r="I52" s="312"/>
      <c r="J52" s="312"/>
      <c r="K52" s="312"/>
      <c r="L52" s="312"/>
      <c r="M52" s="312"/>
      <c r="N52" s="313"/>
      <c r="O52" s="115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9"/>
      <c r="AI52" s="19"/>
    </row>
    <row r="53" spans="1:35" ht="15" customHeight="1">
      <c r="A53" s="114"/>
      <c r="B53" s="350"/>
      <c r="C53" s="349"/>
      <c r="D53" s="297"/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15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9"/>
      <c r="AH53" s="19"/>
      <c r="AI53" s="19"/>
    </row>
    <row r="54" spans="1:35" ht="15" customHeight="1">
      <c r="A54" s="114"/>
      <c r="B54" s="238"/>
      <c r="C54" s="79"/>
      <c r="D54" s="297"/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15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9"/>
      <c r="AH54" s="19"/>
      <c r="AI54" s="19"/>
    </row>
    <row r="55" spans="1:35" ht="15" customHeight="1">
      <c r="A55" s="114"/>
      <c r="B55" s="21"/>
      <c r="C55" s="21"/>
      <c r="D55" s="297"/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15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9"/>
      <c r="AH55" s="19"/>
      <c r="AI55" s="19"/>
    </row>
    <row r="56" spans="1:35" ht="15" customHeight="1">
      <c r="A56" s="103"/>
      <c r="B56" s="21"/>
      <c r="C56" s="21"/>
      <c r="D56" s="297"/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19"/>
      <c r="AH56" s="19"/>
      <c r="AI56" s="19"/>
    </row>
    <row r="57" spans="1:35" ht="15" customHeight="1">
      <c r="A57" s="114"/>
      <c r="B57" s="21"/>
      <c r="C57" s="21"/>
      <c r="D57" s="297"/>
      <c r="E57" s="312"/>
      <c r="F57" s="312"/>
      <c r="G57" s="312"/>
      <c r="H57" s="312"/>
      <c r="I57" s="312"/>
      <c r="J57" s="312"/>
      <c r="K57" s="312"/>
      <c r="L57" s="312"/>
      <c r="M57" s="312"/>
      <c r="N57" s="313"/>
      <c r="O57" s="115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9"/>
      <c r="AH57" s="19"/>
      <c r="AI57" s="19"/>
    </row>
    <row r="58" spans="1:35" ht="15" customHeight="1">
      <c r="A58" s="114"/>
      <c r="B58" s="238"/>
      <c r="C58" s="79"/>
      <c r="D58" s="297"/>
      <c r="E58" s="312"/>
      <c r="F58" s="312"/>
      <c r="G58" s="312"/>
      <c r="H58" s="312"/>
      <c r="I58" s="312"/>
      <c r="J58" s="312"/>
      <c r="K58" s="312"/>
      <c r="L58" s="312"/>
      <c r="M58" s="312"/>
      <c r="N58" s="313"/>
      <c r="O58" s="11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19"/>
      <c r="AH58" s="19"/>
      <c r="AI58" s="19"/>
    </row>
    <row r="59" spans="1:35" ht="15" customHeight="1">
      <c r="A59" s="114"/>
      <c r="B59" s="238"/>
      <c r="C59" s="79"/>
      <c r="D59" s="297"/>
      <c r="E59" s="312"/>
      <c r="F59" s="312"/>
      <c r="G59" s="312"/>
      <c r="H59" s="312"/>
      <c r="I59" s="312"/>
      <c r="J59" s="312"/>
      <c r="K59" s="312"/>
      <c r="L59" s="312"/>
      <c r="M59" s="312"/>
      <c r="N59" s="313"/>
      <c r="O59" s="115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  <c r="AG59" s="19"/>
      <c r="AH59" s="19"/>
      <c r="AI59" s="19"/>
    </row>
    <row r="60" spans="1:35" ht="15" customHeight="1">
      <c r="A60" s="114"/>
      <c r="B60" s="238"/>
      <c r="C60" s="79"/>
      <c r="D60" s="291"/>
      <c r="E60" s="346"/>
      <c r="F60" s="346"/>
      <c r="G60" s="346"/>
      <c r="H60" s="346"/>
      <c r="I60" s="346"/>
      <c r="J60" s="346"/>
      <c r="K60" s="346"/>
      <c r="L60" s="346"/>
      <c r="M60" s="346"/>
      <c r="N60" s="347"/>
      <c r="O60" s="115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9"/>
      <c r="AH60" s="19"/>
      <c r="AI60" s="19"/>
    </row>
    <row r="61" spans="1:35" ht="15" customHeight="1">
      <c r="A61" s="63"/>
      <c r="B61" s="64"/>
      <c r="C61" s="64"/>
      <c r="D61" s="72"/>
      <c r="E61" s="64"/>
      <c r="F61" s="64"/>
      <c r="G61" s="64"/>
      <c r="H61" s="64"/>
      <c r="I61" s="72"/>
      <c r="J61" s="64"/>
      <c r="K61" s="64"/>
      <c r="L61" s="64"/>
      <c r="M61" s="64"/>
      <c r="N61" s="64"/>
      <c r="O61" s="65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9"/>
      <c r="AH61" s="19"/>
      <c r="AI61" s="19"/>
    </row>
    <row r="62" spans="1:35" s="7" customFormat="1" ht="15" customHeight="1">
      <c r="A62" s="285" t="str">
        <f>A1</f>
        <v>                                                                                      Perfil de Dissolução Comparativo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/>
      <c r="P62" s="26"/>
      <c r="Q62" s="2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7" customFormat="1" ht="15" customHeight="1">
      <c r="A63" s="60"/>
      <c r="B63" s="154"/>
      <c r="C63" s="77"/>
      <c r="D63" s="77"/>
      <c r="E63" s="66"/>
      <c r="F63" s="66"/>
      <c r="G63" s="66"/>
      <c r="H63" s="66"/>
      <c r="I63" s="66"/>
      <c r="J63" s="66"/>
      <c r="K63" s="66"/>
      <c r="L63" s="66"/>
      <c r="M63" s="66"/>
      <c r="N63" s="77"/>
      <c r="O63" s="108"/>
      <c r="P63" s="27"/>
      <c r="Q63" s="2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7" customFormat="1" ht="15" customHeight="1">
      <c r="A64" s="60"/>
      <c r="B64" s="104"/>
      <c r="C64" s="77"/>
      <c r="D64" s="77"/>
      <c r="E64" s="66"/>
      <c r="F64" s="66"/>
      <c r="G64" s="66"/>
      <c r="H64" s="66"/>
      <c r="I64" s="66"/>
      <c r="J64" s="66"/>
      <c r="K64" s="66"/>
      <c r="L64" s="66"/>
      <c r="M64" s="66"/>
      <c r="N64" s="77"/>
      <c r="O64" s="108"/>
      <c r="P64" s="27"/>
      <c r="Q64" s="27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1" s="19" customFormat="1" ht="12.75">
      <c r="A65" s="60"/>
      <c r="B65" s="122"/>
      <c r="C65" s="122"/>
      <c r="D65" s="66"/>
      <c r="E65" s="66"/>
      <c r="F65" s="66"/>
      <c r="G65" s="66"/>
      <c r="H65" s="66"/>
      <c r="I65" s="66"/>
      <c r="J65" s="122"/>
      <c r="K65" s="122"/>
      <c r="L65" s="122"/>
      <c r="M65" s="66"/>
      <c r="N65" s="66"/>
      <c r="O65" s="95"/>
      <c r="P65" s="22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s="19" customFormat="1" ht="14.25">
      <c r="A66" s="60"/>
      <c r="B66" s="104" t="s">
        <v>71</v>
      </c>
      <c r="C66" s="122"/>
      <c r="D66" s="66"/>
      <c r="E66" s="66"/>
      <c r="F66" s="66"/>
      <c r="G66" s="66"/>
      <c r="H66" s="66"/>
      <c r="I66" s="66"/>
      <c r="J66" s="122"/>
      <c r="K66" s="122"/>
      <c r="L66" s="122"/>
      <c r="M66" s="66"/>
      <c r="N66" s="66"/>
      <c r="O66" s="95"/>
      <c r="P66" s="2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5" s="31" customFormat="1" ht="15" customHeight="1">
      <c r="A67" s="60"/>
      <c r="B67" s="66"/>
      <c r="C67" s="122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95"/>
      <c r="P67" s="2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2"/>
      <c r="AE67" s="22"/>
      <c r="AF67" s="30"/>
      <c r="AG67" s="30"/>
      <c r="AH67" s="30"/>
      <c r="AI67" s="30"/>
    </row>
    <row r="68" spans="1:35" s="31" customFormat="1" ht="15" customHeight="1">
      <c r="A68" s="60"/>
      <c r="B68" s="66"/>
      <c r="C68" s="123"/>
      <c r="D68" s="66"/>
      <c r="E68" s="66"/>
      <c r="F68" s="66"/>
      <c r="G68" s="66"/>
      <c r="H68" s="66"/>
      <c r="I68" s="151"/>
      <c r="J68" s="151"/>
      <c r="K68" s="151"/>
      <c r="L68" s="151"/>
      <c r="M68" s="151"/>
      <c r="N68" s="221"/>
      <c r="O68" s="222"/>
      <c r="P68" s="149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0"/>
      <c r="AG68" s="30"/>
      <c r="AH68" s="30"/>
      <c r="AI68" s="30"/>
    </row>
    <row r="69" spans="1:35" s="31" customFormat="1" ht="15" customHeight="1">
      <c r="A69" s="283" t="str">
        <f>P69</f>
        <v>Nome do medicamento teste</v>
      </c>
      <c r="B69" s="284"/>
      <c r="C69" s="284"/>
      <c r="D69" s="284"/>
      <c r="E69" s="284"/>
      <c r="F69" s="280" t="str">
        <f>U69</f>
        <v>: % Dissolvida do fármaco</v>
      </c>
      <c r="G69" s="281"/>
      <c r="H69" s="281"/>
      <c r="I69" s="281"/>
      <c r="J69" s="281"/>
      <c r="K69" s="281"/>
      <c r="L69" s="281"/>
      <c r="M69" s="282"/>
      <c r="N69" s="240"/>
      <c r="O69" s="241"/>
      <c r="P69" s="289" t="s">
        <v>68</v>
      </c>
      <c r="Q69" s="290"/>
      <c r="R69" s="290"/>
      <c r="S69" s="290"/>
      <c r="T69" s="290"/>
      <c r="U69" s="288" t="s">
        <v>70</v>
      </c>
      <c r="V69" s="288"/>
      <c r="W69" s="288"/>
      <c r="X69" s="288"/>
      <c r="Y69" s="288"/>
      <c r="Z69" s="288"/>
      <c r="AA69" s="288"/>
      <c r="AB69" s="288"/>
      <c r="AC69" s="153"/>
      <c r="AD69" s="153"/>
      <c r="AE69" s="154"/>
      <c r="AF69" s="30"/>
      <c r="AG69" s="30"/>
      <c r="AH69" s="30"/>
      <c r="AI69" s="30"/>
    </row>
    <row r="70" spans="1:35" s="31" customFormat="1" ht="15" customHeight="1">
      <c r="A70" s="411" t="s">
        <v>3</v>
      </c>
      <c r="B70" s="412"/>
      <c r="C70" s="178">
        <f>R70</f>
        <v>1</v>
      </c>
      <c r="D70" s="178">
        <f aca="true" t="shared" si="0" ref="D70:M71">S70</f>
        <v>2</v>
      </c>
      <c r="E70" s="178">
        <f t="shared" si="0"/>
        <v>4</v>
      </c>
      <c r="F70" s="178">
        <f t="shared" si="0"/>
        <v>10</v>
      </c>
      <c r="G70" s="178">
        <f t="shared" si="0"/>
        <v>30</v>
      </c>
      <c r="H70" s="178">
        <f t="shared" si="0"/>
        <v>60</v>
      </c>
      <c r="I70" s="178">
        <f t="shared" si="0"/>
        <v>120</v>
      </c>
      <c r="J70" s="178">
        <f t="shared" si="0"/>
        <v>240</v>
      </c>
      <c r="K70" s="178">
        <f t="shared" si="0"/>
        <v>360</v>
      </c>
      <c r="L70" s="178">
        <f t="shared" si="0"/>
        <v>480</v>
      </c>
      <c r="M70" s="178">
        <f t="shared" si="0"/>
        <v>600</v>
      </c>
      <c r="N70" s="180"/>
      <c r="O70" s="181"/>
      <c r="P70" s="413" t="s">
        <v>3</v>
      </c>
      <c r="Q70" s="413"/>
      <c r="R70" s="159">
        <v>1</v>
      </c>
      <c r="S70" s="160">
        <v>2</v>
      </c>
      <c r="T70" s="160">
        <v>4</v>
      </c>
      <c r="U70" s="160">
        <v>10</v>
      </c>
      <c r="V70" s="160">
        <v>30</v>
      </c>
      <c r="W70" s="160">
        <v>60</v>
      </c>
      <c r="X70" s="160">
        <v>120</v>
      </c>
      <c r="Y70" s="160">
        <v>240</v>
      </c>
      <c r="Z70" s="260">
        <v>360</v>
      </c>
      <c r="AA70" s="260">
        <v>480</v>
      </c>
      <c r="AB70" s="260">
        <v>600</v>
      </c>
      <c r="AC70" s="7"/>
      <c r="AD70" s="7"/>
      <c r="AE70" s="154"/>
      <c r="AF70" s="30"/>
      <c r="AG70" s="30"/>
      <c r="AH70" s="30"/>
      <c r="AI70" s="30"/>
    </row>
    <row r="71" spans="1:31" s="30" customFormat="1" ht="15" customHeight="1">
      <c r="A71" s="330" t="s">
        <v>4</v>
      </c>
      <c r="B71" s="331"/>
      <c r="C71" s="179">
        <f>R71</f>
        <v>900</v>
      </c>
      <c r="D71" s="179">
        <f t="shared" si="0"/>
        <v>900</v>
      </c>
      <c r="E71" s="179">
        <f t="shared" si="0"/>
        <v>900</v>
      </c>
      <c r="F71" s="179">
        <f t="shared" si="0"/>
        <v>900</v>
      </c>
      <c r="G71" s="179">
        <f t="shared" si="0"/>
        <v>900</v>
      </c>
      <c r="H71" s="179">
        <f t="shared" si="0"/>
        <v>900</v>
      </c>
      <c r="I71" s="179">
        <f t="shared" si="0"/>
        <v>900</v>
      </c>
      <c r="J71" s="179">
        <f t="shared" si="0"/>
        <v>900</v>
      </c>
      <c r="K71" s="179">
        <f t="shared" si="0"/>
        <v>900</v>
      </c>
      <c r="L71" s="179">
        <f t="shared" si="0"/>
        <v>900</v>
      </c>
      <c r="M71" s="179">
        <f t="shared" si="0"/>
        <v>900</v>
      </c>
      <c r="N71" s="180"/>
      <c r="O71" s="181"/>
      <c r="P71" s="400" t="s">
        <v>4</v>
      </c>
      <c r="Q71" s="400"/>
      <c r="R71" s="163">
        <v>900</v>
      </c>
      <c r="S71" s="251">
        <f aca="true" t="shared" si="1" ref="S71:AA71">R71</f>
        <v>900</v>
      </c>
      <c r="T71" s="251">
        <f t="shared" si="1"/>
        <v>900</v>
      </c>
      <c r="U71" s="251">
        <f t="shared" si="1"/>
        <v>900</v>
      </c>
      <c r="V71" s="251">
        <f t="shared" si="1"/>
        <v>900</v>
      </c>
      <c r="W71" s="251">
        <f t="shared" si="1"/>
        <v>900</v>
      </c>
      <c r="X71" s="251">
        <f t="shared" si="1"/>
        <v>900</v>
      </c>
      <c r="Y71" s="251">
        <f t="shared" si="1"/>
        <v>900</v>
      </c>
      <c r="Z71" s="251">
        <f t="shared" si="1"/>
        <v>900</v>
      </c>
      <c r="AA71" s="251">
        <f t="shared" si="1"/>
        <v>900</v>
      </c>
      <c r="AB71" s="251">
        <f>Y71</f>
        <v>900</v>
      </c>
      <c r="AC71" s="7"/>
      <c r="AD71" s="7"/>
      <c r="AE71" s="154"/>
    </row>
    <row r="72" spans="1:31" s="30" customFormat="1" ht="15" customHeight="1">
      <c r="A72" s="414"/>
      <c r="B72" s="415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416"/>
      <c r="Q72" s="416"/>
      <c r="R72" s="156"/>
      <c r="S72" s="87"/>
      <c r="T72" s="87"/>
      <c r="U72" s="87"/>
      <c r="V72" s="87"/>
      <c r="W72" s="87"/>
      <c r="X72" s="87"/>
      <c r="Y72" s="250"/>
      <c r="Z72" s="250"/>
      <c r="AA72" s="250"/>
      <c r="AB72" s="250"/>
      <c r="AC72" s="5"/>
      <c r="AD72" s="5"/>
      <c r="AE72" s="154"/>
    </row>
    <row r="73" spans="1:31" s="30" customFormat="1" ht="15" customHeight="1">
      <c r="A73" s="405" t="str">
        <f>P73</f>
        <v># 1</v>
      </c>
      <c r="B73" s="406"/>
      <c r="C73" s="184">
        <f>R73</f>
        <v>0</v>
      </c>
      <c r="D73" s="184">
        <f>S73+(C73*N48/R71)</f>
        <v>0</v>
      </c>
      <c r="E73" s="184">
        <f>T73+(D73*N48/R71)</f>
        <v>0</v>
      </c>
      <c r="F73" s="184">
        <f>U73+(E73*N48/R71)</f>
        <v>0</v>
      </c>
      <c r="G73" s="184">
        <f>V73+(F73*N48/R71)</f>
        <v>0</v>
      </c>
      <c r="H73" s="184">
        <f>W73+(G73*N48/R71)</f>
        <v>0</v>
      </c>
      <c r="I73" s="184">
        <f>X73+(H73*O48/S71)</f>
        <v>0</v>
      </c>
      <c r="J73" s="184">
        <f>Y73+(I73*P48/T71)</f>
        <v>0</v>
      </c>
      <c r="K73" s="184">
        <f>Z73+(J73*Q48/U71)</f>
        <v>0</v>
      </c>
      <c r="L73" s="184">
        <f>AA73+(K73*R48/V71)</f>
        <v>0</v>
      </c>
      <c r="M73" s="184">
        <f>AB73+(J73*Q48/U71)</f>
        <v>0</v>
      </c>
      <c r="N73" s="185"/>
      <c r="O73" s="186"/>
      <c r="P73" s="409" t="s">
        <v>58</v>
      </c>
      <c r="Q73" s="410"/>
      <c r="R73" s="261"/>
      <c r="S73" s="261"/>
      <c r="T73" s="262"/>
      <c r="U73" s="261"/>
      <c r="V73" s="261"/>
      <c r="W73" s="262"/>
      <c r="X73" s="263"/>
      <c r="Y73" s="263"/>
      <c r="Z73" s="263"/>
      <c r="AA73" s="263"/>
      <c r="AB73" s="263"/>
      <c r="AC73" s="5"/>
      <c r="AD73" s="5"/>
      <c r="AE73" s="154"/>
    </row>
    <row r="74" spans="1:31" s="30" customFormat="1" ht="15" customHeight="1">
      <c r="A74" s="417" t="str">
        <f aca="true" t="shared" si="2" ref="A74:A84">P74</f>
        <v># 2</v>
      </c>
      <c r="B74" s="418"/>
      <c r="C74" s="187">
        <f aca="true" t="shared" si="3" ref="C74:C84">R74</f>
        <v>0</v>
      </c>
      <c r="D74" s="187">
        <f>S74+(C74*N48/R71)</f>
        <v>0</v>
      </c>
      <c r="E74" s="187">
        <f>T74+(D74*N48/R71)</f>
        <v>0</v>
      </c>
      <c r="F74" s="187">
        <f>U74+(E74*N48/R71)</f>
        <v>0</v>
      </c>
      <c r="G74" s="187">
        <f>V74+(F74*N48/R71)</f>
        <v>0</v>
      </c>
      <c r="H74" s="187">
        <f>W74+(G74*N48/R71)</f>
        <v>0</v>
      </c>
      <c r="I74" s="187">
        <f>X74+(H74*O48/S71)</f>
        <v>0</v>
      </c>
      <c r="J74" s="187">
        <f>Y74+(I74*P48/T71)</f>
        <v>0</v>
      </c>
      <c r="K74" s="187">
        <f>Z74+(J74*Q48/U71)</f>
        <v>0</v>
      </c>
      <c r="L74" s="187">
        <f>AA74+(K74*R48/V71)</f>
        <v>0</v>
      </c>
      <c r="M74" s="187">
        <f>AB74+(J74*Q48/U71)</f>
        <v>0</v>
      </c>
      <c r="N74" s="185"/>
      <c r="O74" s="186"/>
      <c r="P74" s="403" t="s">
        <v>57</v>
      </c>
      <c r="Q74" s="404"/>
      <c r="R74" s="264"/>
      <c r="S74" s="264"/>
      <c r="T74" s="264"/>
      <c r="U74" s="264"/>
      <c r="V74" s="264"/>
      <c r="W74" s="265"/>
      <c r="X74" s="266"/>
      <c r="Y74" s="266"/>
      <c r="Z74" s="266"/>
      <c r="AA74" s="266"/>
      <c r="AB74" s="266"/>
      <c r="AC74" s="5"/>
      <c r="AD74" s="5"/>
      <c r="AE74" s="154"/>
    </row>
    <row r="75" spans="1:31" s="19" customFormat="1" ht="15" customHeight="1">
      <c r="A75" s="405" t="str">
        <f t="shared" si="2"/>
        <v># 3</v>
      </c>
      <c r="B75" s="406"/>
      <c r="C75" s="184">
        <f t="shared" si="3"/>
        <v>0</v>
      </c>
      <c r="D75" s="184">
        <f>S75+(C75*N48/R71)</f>
        <v>0</v>
      </c>
      <c r="E75" s="184">
        <f>T75+(D75*N48/R71)</f>
        <v>0</v>
      </c>
      <c r="F75" s="184">
        <f>U75+(E75*N48/T71)</f>
        <v>0</v>
      </c>
      <c r="G75" s="184">
        <f>V75+(F75*N48/R71)</f>
        <v>0</v>
      </c>
      <c r="H75" s="184">
        <f>W75+(G75*N48/R71)</f>
        <v>0</v>
      </c>
      <c r="I75" s="184">
        <f>X75+(H75*O48/S71)</f>
        <v>0</v>
      </c>
      <c r="J75" s="184">
        <f>Y75+(I75*P48/T71)</f>
        <v>0</v>
      </c>
      <c r="K75" s="184">
        <f>Z75+(J75*Q48/U71)</f>
        <v>0</v>
      </c>
      <c r="L75" s="184">
        <f>AA75+(K75*R48/V71)</f>
        <v>0</v>
      </c>
      <c r="M75" s="184">
        <f>AB75+(J75*Q48/U71)</f>
        <v>0</v>
      </c>
      <c r="N75" s="185"/>
      <c r="O75" s="186"/>
      <c r="P75" s="409" t="s">
        <v>56</v>
      </c>
      <c r="Q75" s="410"/>
      <c r="R75" s="261"/>
      <c r="S75" s="261"/>
      <c r="T75" s="261"/>
      <c r="U75" s="261"/>
      <c r="V75" s="261"/>
      <c r="W75" s="262"/>
      <c r="X75" s="263"/>
      <c r="Y75" s="263"/>
      <c r="Z75" s="263"/>
      <c r="AA75" s="263"/>
      <c r="AB75" s="263"/>
      <c r="AC75" s="5"/>
      <c r="AD75" s="5"/>
      <c r="AE75" s="5"/>
    </row>
    <row r="76" spans="1:31" s="19" customFormat="1" ht="15" customHeight="1">
      <c r="A76" s="417" t="str">
        <f t="shared" si="2"/>
        <v># 4</v>
      </c>
      <c r="B76" s="418"/>
      <c r="C76" s="187">
        <f t="shared" si="3"/>
        <v>0</v>
      </c>
      <c r="D76" s="187">
        <f>S76+(C76*N48/R71)</f>
        <v>0</v>
      </c>
      <c r="E76" s="187">
        <f>T76+(D76*N48/R71)</f>
        <v>0</v>
      </c>
      <c r="F76" s="187">
        <f>U76+(E76*N48/R71)</f>
        <v>0</v>
      </c>
      <c r="G76" s="187">
        <f>V76+(F76*N48/R71)</f>
        <v>0</v>
      </c>
      <c r="H76" s="187">
        <f>W76+(G76*N48/R71)</f>
        <v>0</v>
      </c>
      <c r="I76" s="187">
        <f>X76+(H76*O48/S71)</f>
        <v>0</v>
      </c>
      <c r="J76" s="187">
        <f>Y76+(I76*P48/T71)</f>
        <v>0</v>
      </c>
      <c r="K76" s="187">
        <f>Z76+(J76*Q48/U71)</f>
        <v>0</v>
      </c>
      <c r="L76" s="187">
        <f>AA76+(K76*R48/V71)</f>
        <v>0</v>
      </c>
      <c r="M76" s="187">
        <f>AB76+(J76*Q48/U71)</f>
        <v>0</v>
      </c>
      <c r="N76" s="185"/>
      <c r="O76" s="186"/>
      <c r="P76" s="403" t="s">
        <v>55</v>
      </c>
      <c r="Q76" s="404"/>
      <c r="R76" s="264"/>
      <c r="S76" s="264"/>
      <c r="T76" s="264"/>
      <c r="U76" s="264"/>
      <c r="V76" s="264"/>
      <c r="W76" s="265"/>
      <c r="X76" s="266"/>
      <c r="Y76" s="266"/>
      <c r="Z76" s="266"/>
      <c r="AA76" s="266"/>
      <c r="AB76" s="266"/>
      <c r="AC76" s="5"/>
      <c r="AD76" s="5"/>
      <c r="AE76" s="5"/>
    </row>
    <row r="77" spans="1:31" s="19" customFormat="1" ht="15" customHeight="1">
      <c r="A77" s="405" t="str">
        <f t="shared" si="2"/>
        <v># 5</v>
      </c>
      <c r="B77" s="406"/>
      <c r="C77" s="184">
        <f t="shared" si="3"/>
        <v>0</v>
      </c>
      <c r="D77" s="184">
        <f>S77+(C77*N48/R71)</f>
        <v>0</v>
      </c>
      <c r="E77" s="184">
        <f>T77+(D77*N48/R71)</f>
        <v>0</v>
      </c>
      <c r="F77" s="184">
        <f>U77+(E77*N48/R71)</f>
        <v>0</v>
      </c>
      <c r="G77" s="184">
        <f>V77+(F77*N48/R71)</f>
        <v>0</v>
      </c>
      <c r="H77" s="184">
        <f>W77+(G77*N48/R71)</f>
        <v>0</v>
      </c>
      <c r="I77" s="184">
        <f>X77+(H77*O48/S71)</f>
        <v>0</v>
      </c>
      <c r="J77" s="184">
        <f>Y77+(I77*P48/T71)</f>
        <v>0</v>
      </c>
      <c r="K77" s="184">
        <f>Z77+(J77*Q48/U71)</f>
        <v>0</v>
      </c>
      <c r="L77" s="184">
        <f>AA77+(K77*R48/V71)</f>
        <v>0</v>
      </c>
      <c r="M77" s="184">
        <f>AB77+(J77*Q48/U71)</f>
        <v>0</v>
      </c>
      <c r="N77" s="185"/>
      <c r="O77" s="186"/>
      <c r="P77" s="409" t="s">
        <v>54</v>
      </c>
      <c r="Q77" s="410"/>
      <c r="R77" s="261"/>
      <c r="S77" s="261"/>
      <c r="T77" s="261"/>
      <c r="U77" s="261"/>
      <c r="V77" s="261"/>
      <c r="W77" s="262"/>
      <c r="X77" s="263"/>
      <c r="Y77" s="263"/>
      <c r="Z77" s="263"/>
      <c r="AA77" s="263"/>
      <c r="AB77" s="263"/>
      <c r="AC77" s="5"/>
      <c r="AD77" s="5"/>
      <c r="AE77" s="5"/>
    </row>
    <row r="78" spans="1:31" s="19" customFormat="1" ht="15" customHeight="1">
      <c r="A78" s="417" t="str">
        <f t="shared" si="2"/>
        <v># 6</v>
      </c>
      <c r="B78" s="418"/>
      <c r="C78" s="187">
        <f t="shared" si="3"/>
        <v>0</v>
      </c>
      <c r="D78" s="187">
        <f>S78+(C78*N48/R71)</f>
        <v>0</v>
      </c>
      <c r="E78" s="187">
        <f>T78+(D78*N48/R71)</f>
        <v>0</v>
      </c>
      <c r="F78" s="187">
        <f>U78+(E78*N48/R71)</f>
        <v>0</v>
      </c>
      <c r="G78" s="187">
        <f>V78+(F78*N48/R71)</f>
        <v>0</v>
      </c>
      <c r="H78" s="187">
        <f>W78+(G78*N48/R71)</f>
        <v>0</v>
      </c>
      <c r="I78" s="187">
        <f>X78+(H78*O48/S71)</f>
        <v>0</v>
      </c>
      <c r="J78" s="187">
        <f>Y78+(I78*P48/T71)</f>
        <v>0</v>
      </c>
      <c r="K78" s="187">
        <f>Z78+(J78*Q48/U71)</f>
        <v>0</v>
      </c>
      <c r="L78" s="187">
        <f>AA78+(K78*R48/V71)</f>
        <v>0</v>
      </c>
      <c r="M78" s="187">
        <f>AB78+(J78*Q48/U71)</f>
        <v>0</v>
      </c>
      <c r="N78" s="185"/>
      <c r="O78" s="186"/>
      <c r="P78" s="403" t="s">
        <v>53</v>
      </c>
      <c r="Q78" s="404"/>
      <c r="R78" s="264"/>
      <c r="S78" s="264"/>
      <c r="T78" s="264"/>
      <c r="U78" s="264"/>
      <c r="V78" s="264"/>
      <c r="W78" s="265"/>
      <c r="X78" s="266"/>
      <c r="Y78" s="266"/>
      <c r="Z78" s="266"/>
      <c r="AA78" s="266"/>
      <c r="AB78" s="266"/>
      <c r="AC78" s="5"/>
      <c r="AD78" s="5"/>
      <c r="AE78" s="5"/>
    </row>
    <row r="79" spans="1:31" s="19" customFormat="1" ht="15" customHeight="1">
      <c r="A79" s="405" t="str">
        <f t="shared" si="2"/>
        <v># 7</v>
      </c>
      <c r="B79" s="406"/>
      <c r="C79" s="184">
        <f t="shared" si="3"/>
        <v>0</v>
      </c>
      <c r="D79" s="184">
        <f>S79+(C79*N48/R71)</f>
        <v>0</v>
      </c>
      <c r="E79" s="184">
        <f>T79+(D79*N48/R71)</f>
        <v>0</v>
      </c>
      <c r="F79" s="184">
        <f>U79+(E79*N48/R71)</f>
        <v>0</v>
      </c>
      <c r="G79" s="184">
        <f>V79+(F79*N48/R71)</f>
        <v>0</v>
      </c>
      <c r="H79" s="184">
        <f>W79+(G79*N48/R71)</f>
        <v>0</v>
      </c>
      <c r="I79" s="184">
        <f>X79+(H79*O48/S71)</f>
        <v>0</v>
      </c>
      <c r="J79" s="184">
        <f>Y79+(I79*P48/T71)</f>
        <v>0</v>
      </c>
      <c r="K79" s="184">
        <f>Z79+(J79*Q48/U71)</f>
        <v>0</v>
      </c>
      <c r="L79" s="184">
        <f>AA79+(K79*R48/V71)</f>
        <v>0</v>
      </c>
      <c r="M79" s="184">
        <f>AB79+(J79*Q48/U71)</f>
        <v>0</v>
      </c>
      <c r="N79" s="185"/>
      <c r="O79" s="186"/>
      <c r="P79" s="409" t="s">
        <v>52</v>
      </c>
      <c r="Q79" s="410"/>
      <c r="R79" s="261"/>
      <c r="S79" s="261"/>
      <c r="T79" s="261"/>
      <c r="U79" s="261"/>
      <c r="V79" s="261"/>
      <c r="W79" s="262"/>
      <c r="X79" s="263"/>
      <c r="Y79" s="263"/>
      <c r="Z79" s="263"/>
      <c r="AA79" s="263"/>
      <c r="AB79" s="263"/>
      <c r="AC79" s="5"/>
      <c r="AD79" s="5"/>
      <c r="AE79" s="5"/>
    </row>
    <row r="80" spans="1:31" s="19" customFormat="1" ht="15" customHeight="1">
      <c r="A80" s="417" t="str">
        <f t="shared" si="2"/>
        <v># 8</v>
      </c>
      <c r="B80" s="418"/>
      <c r="C80" s="187">
        <f t="shared" si="3"/>
        <v>0</v>
      </c>
      <c r="D80" s="187">
        <f>S80+(C80*N48/R71)</f>
        <v>0</v>
      </c>
      <c r="E80" s="187">
        <f>T80+(D80*N48/R71)</f>
        <v>0</v>
      </c>
      <c r="F80" s="187">
        <f>U80+(E80*N48/R71)</f>
        <v>0</v>
      </c>
      <c r="G80" s="187">
        <f>V80+(F80*N48/R71)</f>
        <v>0</v>
      </c>
      <c r="H80" s="187">
        <f>W80+(G80*N48/R71)</f>
        <v>0</v>
      </c>
      <c r="I80" s="187">
        <f>X80+(H80*O48/S71)</f>
        <v>0</v>
      </c>
      <c r="J80" s="187">
        <f>Y80+(I80*P48/T71)</f>
        <v>0</v>
      </c>
      <c r="K80" s="187">
        <f>Z80+(J80*Q48/U71)</f>
        <v>0</v>
      </c>
      <c r="L80" s="187">
        <f>AA80+(K80*R48/V71)</f>
        <v>0</v>
      </c>
      <c r="M80" s="187">
        <f>AB80+(J80*Q48/U71)</f>
        <v>0</v>
      </c>
      <c r="N80" s="185"/>
      <c r="O80" s="186"/>
      <c r="P80" s="403" t="s">
        <v>51</v>
      </c>
      <c r="Q80" s="404"/>
      <c r="R80" s="264"/>
      <c r="S80" s="264"/>
      <c r="T80" s="264"/>
      <c r="U80" s="264"/>
      <c r="V80" s="264"/>
      <c r="W80" s="265"/>
      <c r="X80" s="266"/>
      <c r="Y80" s="266"/>
      <c r="Z80" s="266"/>
      <c r="AA80" s="266"/>
      <c r="AB80" s="266"/>
      <c r="AC80" s="5"/>
      <c r="AD80" s="5"/>
      <c r="AE80" s="5"/>
    </row>
    <row r="81" spans="1:31" s="19" customFormat="1" ht="15" customHeight="1">
      <c r="A81" s="405" t="str">
        <f t="shared" si="2"/>
        <v># 9</v>
      </c>
      <c r="B81" s="406"/>
      <c r="C81" s="184">
        <f t="shared" si="3"/>
        <v>0</v>
      </c>
      <c r="D81" s="184">
        <f>S81+(C81*N48/R71)</f>
        <v>0</v>
      </c>
      <c r="E81" s="184">
        <f>T81+(D81*N48/R71)</f>
        <v>0</v>
      </c>
      <c r="F81" s="184">
        <f>U81+(E81*N48/R71)</f>
        <v>0</v>
      </c>
      <c r="G81" s="184">
        <f>V81+(F81*N48/R71)</f>
        <v>0</v>
      </c>
      <c r="H81" s="184">
        <f>W81+(G81*N48/R71)</f>
        <v>0</v>
      </c>
      <c r="I81" s="184">
        <f>X81+(H81*O48/S71)</f>
        <v>0</v>
      </c>
      <c r="J81" s="184">
        <f>Y81+(I81*P48/T71)</f>
        <v>0</v>
      </c>
      <c r="K81" s="184">
        <f>Z81+(J81*Q48/U71)</f>
        <v>0</v>
      </c>
      <c r="L81" s="184">
        <f>AA81+(K81*R48/V71)</f>
        <v>0</v>
      </c>
      <c r="M81" s="184">
        <f>AB81+(J81*Q48/U71)</f>
        <v>0</v>
      </c>
      <c r="N81" s="185"/>
      <c r="O81" s="186"/>
      <c r="P81" s="409" t="s">
        <v>50</v>
      </c>
      <c r="Q81" s="410"/>
      <c r="R81" s="261"/>
      <c r="S81" s="261"/>
      <c r="T81" s="261"/>
      <c r="U81" s="261"/>
      <c r="V81" s="261"/>
      <c r="W81" s="262"/>
      <c r="X81" s="263"/>
      <c r="Y81" s="263"/>
      <c r="Z81" s="263"/>
      <c r="AA81" s="263"/>
      <c r="AB81" s="263"/>
      <c r="AC81" s="5"/>
      <c r="AD81" s="5"/>
      <c r="AE81" s="5"/>
    </row>
    <row r="82" spans="1:31" s="19" customFormat="1" ht="15" customHeight="1">
      <c r="A82" s="417" t="str">
        <f t="shared" si="2"/>
        <v># 10</v>
      </c>
      <c r="B82" s="418"/>
      <c r="C82" s="187">
        <f t="shared" si="3"/>
        <v>0</v>
      </c>
      <c r="D82" s="187">
        <f>S82+(C82*N48/R71)</f>
        <v>0</v>
      </c>
      <c r="E82" s="187">
        <f>T82+(D82*N48/R71)</f>
        <v>0</v>
      </c>
      <c r="F82" s="187">
        <f>U82+(E82*N48/R71)</f>
        <v>0</v>
      </c>
      <c r="G82" s="187">
        <f>V82+(F82*N48/R71)</f>
        <v>0</v>
      </c>
      <c r="H82" s="187">
        <f>W82+(G82*N48/R71)</f>
        <v>0</v>
      </c>
      <c r="I82" s="187">
        <f>X82+(H82*O48/S71)</f>
        <v>0</v>
      </c>
      <c r="J82" s="187">
        <f>Y82+(I82*P48/T71)</f>
        <v>0</v>
      </c>
      <c r="K82" s="187">
        <f>Z82+(J82*Q48/U71)</f>
        <v>0</v>
      </c>
      <c r="L82" s="187">
        <f>AA82+(K82*R48/V71)</f>
        <v>0</v>
      </c>
      <c r="M82" s="187">
        <f>AB82+(J82*Q48/U71)</f>
        <v>0</v>
      </c>
      <c r="N82" s="185"/>
      <c r="O82" s="186"/>
      <c r="P82" s="403" t="s">
        <v>49</v>
      </c>
      <c r="Q82" s="404"/>
      <c r="R82" s="264"/>
      <c r="S82" s="264"/>
      <c r="T82" s="264"/>
      <c r="U82" s="264"/>
      <c r="V82" s="264"/>
      <c r="W82" s="265"/>
      <c r="X82" s="266"/>
      <c r="Y82" s="266"/>
      <c r="Z82" s="266"/>
      <c r="AA82" s="266"/>
      <c r="AB82" s="266"/>
      <c r="AC82" s="5"/>
      <c r="AD82" s="5"/>
      <c r="AE82" s="5"/>
    </row>
    <row r="83" spans="1:31" s="19" customFormat="1" ht="15" customHeight="1">
      <c r="A83" s="405" t="str">
        <f t="shared" si="2"/>
        <v># 11</v>
      </c>
      <c r="B83" s="406"/>
      <c r="C83" s="184">
        <f t="shared" si="3"/>
        <v>0</v>
      </c>
      <c r="D83" s="184">
        <f>S83+(C83*N48/R71)</f>
        <v>0</v>
      </c>
      <c r="E83" s="184">
        <f>T83+(D83*N48/R71)</f>
        <v>0</v>
      </c>
      <c r="F83" s="184">
        <f>U83+(E83*N48/R71)</f>
        <v>0</v>
      </c>
      <c r="G83" s="184">
        <f>V83+(F83*N48/R71)</f>
        <v>0</v>
      </c>
      <c r="H83" s="184">
        <f>W83+(G83*N48/R71)</f>
        <v>0</v>
      </c>
      <c r="I83" s="184">
        <f>X83+(H83*O48/S71)</f>
        <v>0</v>
      </c>
      <c r="J83" s="184">
        <f>Y83+(I83*P48/T71)</f>
        <v>0</v>
      </c>
      <c r="K83" s="184">
        <f>Z83+(J83*Q48/U71)</f>
        <v>0</v>
      </c>
      <c r="L83" s="184">
        <f>AA83+(K83*R48/V71)</f>
        <v>0</v>
      </c>
      <c r="M83" s="184">
        <f>AB83+(J83*Q48/U71)</f>
        <v>0</v>
      </c>
      <c r="N83" s="185"/>
      <c r="O83" s="186"/>
      <c r="P83" s="409" t="s">
        <v>48</v>
      </c>
      <c r="Q83" s="410"/>
      <c r="R83" s="261"/>
      <c r="S83" s="261"/>
      <c r="T83" s="261"/>
      <c r="U83" s="261"/>
      <c r="V83" s="261"/>
      <c r="W83" s="262"/>
      <c r="X83" s="263"/>
      <c r="Y83" s="263"/>
      <c r="Z83" s="263"/>
      <c r="AA83" s="263"/>
      <c r="AB83" s="263"/>
      <c r="AC83" s="5"/>
      <c r="AD83" s="5"/>
      <c r="AE83" s="5"/>
    </row>
    <row r="84" spans="1:35" ht="15" customHeight="1">
      <c r="A84" s="332" t="str">
        <f t="shared" si="2"/>
        <v># 12</v>
      </c>
      <c r="B84" s="333"/>
      <c r="C84" s="188">
        <f t="shared" si="3"/>
        <v>0</v>
      </c>
      <c r="D84" s="188">
        <f>S84+(C84*N48/R71)</f>
        <v>0</v>
      </c>
      <c r="E84" s="188">
        <f>T84+(D84*N48/R71)</f>
        <v>0</v>
      </c>
      <c r="F84" s="188">
        <f>U84+(E84*N48/R71)</f>
        <v>0</v>
      </c>
      <c r="G84" s="188">
        <f>V84+(F84*N48/R71)</f>
        <v>0</v>
      </c>
      <c r="H84" s="188">
        <f>W84+(G84*N48/R71)</f>
        <v>0</v>
      </c>
      <c r="I84" s="188">
        <f>X84+(H84*O48/S71)</f>
        <v>0</v>
      </c>
      <c r="J84" s="188">
        <f>Y84+(I84*P48/T71)</f>
        <v>0</v>
      </c>
      <c r="K84" s="188">
        <f>Z84+(J84*Q48/U71)</f>
        <v>0</v>
      </c>
      <c r="L84" s="188">
        <f>AA84+(K84*R48/V71)</f>
        <v>0</v>
      </c>
      <c r="M84" s="188">
        <f>AB84+(J84*Q48/U71)</f>
        <v>0</v>
      </c>
      <c r="N84" s="185"/>
      <c r="O84" s="186"/>
      <c r="P84" s="403" t="s">
        <v>59</v>
      </c>
      <c r="Q84" s="404"/>
      <c r="R84" s="264"/>
      <c r="S84" s="264"/>
      <c r="T84" s="264"/>
      <c r="U84" s="264"/>
      <c r="V84" s="264"/>
      <c r="W84" s="265"/>
      <c r="X84" s="266"/>
      <c r="Y84" s="266"/>
      <c r="Z84" s="266"/>
      <c r="AA84" s="266"/>
      <c r="AB84" s="266"/>
      <c r="AF84" s="19"/>
      <c r="AG84" s="19"/>
      <c r="AH84" s="19"/>
      <c r="AI84" s="19"/>
    </row>
    <row r="85" spans="1:35" ht="15" customHeight="1">
      <c r="A85" s="417"/>
      <c r="B85" s="423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2"/>
      <c r="N85" s="182"/>
      <c r="O85" s="183"/>
      <c r="P85" s="419"/>
      <c r="Q85" s="419"/>
      <c r="R85" s="168"/>
      <c r="S85" s="168"/>
      <c r="T85" s="168"/>
      <c r="U85" s="168"/>
      <c r="V85" s="168"/>
      <c r="W85" s="87"/>
      <c r="X85" s="87"/>
      <c r="Y85" s="250"/>
      <c r="Z85" s="250"/>
      <c r="AA85" s="250"/>
      <c r="AB85" s="250"/>
      <c r="AF85" s="19"/>
      <c r="AG85" s="19"/>
      <c r="AH85" s="19"/>
      <c r="AI85" s="19"/>
    </row>
    <row r="86" spans="1:35" ht="15" customHeight="1">
      <c r="A86" s="420" t="s">
        <v>8</v>
      </c>
      <c r="B86" s="420"/>
      <c r="C86" s="189">
        <f aca="true" t="shared" si="4" ref="C86:M86">AVERAGE(C73:C84)</f>
        <v>0</v>
      </c>
      <c r="D86" s="189">
        <f t="shared" si="4"/>
        <v>0</v>
      </c>
      <c r="E86" s="189">
        <f t="shared" si="4"/>
        <v>0</v>
      </c>
      <c r="F86" s="189">
        <f t="shared" si="4"/>
        <v>0</v>
      </c>
      <c r="G86" s="189">
        <f t="shared" si="4"/>
        <v>0</v>
      </c>
      <c r="H86" s="189">
        <f t="shared" si="4"/>
        <v>0</v>
      </c>
      <c r="I86" s="189">
        <f t="shared" si="4"/>
        <v>0</v>
      </c>
      <c r="J86" s="189">
        <f t="shared" si="4"/>
        <v>0</v>
      </c>
      <c r="K86" s="189">
        <f>AVERAGE(K73:K84)</f>
        <v>0</v>
      </c>
      <c r="L86" s="189">
        <f>AVERAGE(L73:L84)</f>
        <v>0</v>
      </c>
      <c r="M86" s="189">
        <f t="shared" si="4"/>
        <v>0</v>
      </c>
      <c r="N86" s="190" t="s">
        <v>2</v>
      </c>
      <c r="O86" s="191">
        <f>SUM(C86:M86)</f>
        <v>0</v>
      </c>
      <c r="P86" s="400" t="s">
        <v>8</v>
      </c>
      <c r="Q86" s="400"/>
      <c r="R86" s="194" t="e">
        <f aca="true" t="shared" si="5" ref="R86:AB86">AVERAGE(R73:R84)</f>
        <v>#DIV/0!</v>
      </c>
      <c r="S86" s="194" t="e">
        <f t="shared" si="5"/>
        <v>#DIV/0!</v>
      </c>
      <c r="T86" s="194" t="e">
        <f t="shared" si="5"/>
        <v>#DIV/0!</v>
      </c>
      <c r="U86" s="194" t="e">
        <f t="shared" si="5"/>
        <v>#DIV/0!</v>
      </c>
      <c r="V86" s="194" t="e">
        <f t="shared" si="5"/>
        <v>#DIV/0!</v>
      </c>
      <c r="W86" s="194" t="e">
        <f t="shared" si="5"/>
        <v>#DIV/0!</v>
      </c>
      <c r="X86" s="194" t="e">
        <f t="shared" si="5"/>
        <v>#DIV/0!</v>
      </c>
      <c r="Y86" s="194" t="e">
        <f t="shared" si="5"/>
        <v>#DIV/0!</v>
      </c>
      <c r="Z86" s="194" t="e">
        <f>AVERAGE(Z73:Z84)</f>
        <v>#DIV/0!</v>
      </c>
      <c r="AA86" s="194" t="e">
        <f>AVERAGE(AA73:AA84)</f>
        <v>#DIV/0!</v>
      </c>
      <c r="AB86" s="194" t="e">
        <f t="shared" si="5"/>
        <v>#DIV/0!</v>
      </c>
      <c r="AC86" s="195"/>
      <c r="AD86" s="196" t="s">
        <v>2</v>
      </c>
      <c r="AE86" s="197" t="e">
        <f>SUM(R86:AB86)</f>
        <v>#DIV/0!</v>
      </c>
      <c r="AF86" s="19"/>
      <c r="AG86" s="19"/>
      <c r="AH86" s="19"/>
      <c r="AI86" s="19"/>
    </row>
    <row r="87" spans="1:35" ht="15" customHeight="1">
      <c r="A87" s="421" t="s">
        <v>1</v>
      </c>
      <c r="B87" s="421"/>
      <c r="C87" s="188" t="str">
        <f aca="true" t="shared" si="6" ref="C87:M87">IF(C117=0,"0,00",(STDEV(C73:C84)*100/C86))</f>
        <v>0,00</v>
      </c>
      <c r="D87" s="188" t="str">
        <f t="shared" si="6"/>
        <v>0,00</v>
      </c>
      <c r="E87" s="188" t="str">
        <f t="shared" si="6"/>
        <v>0,00</v>
      </c>
      <c r="F87" s="188" t="str">
        <f t="shared" si="6"/>
        <v>0,00</v>
      </c>
      <c r="G87" s="188" t="str">
        <f t="shared" si="6"/>
        <v>0,00</v>
      </c>
      <c r="H87" s="188" t="str">
        <f t="shared" si="6"/>
        <v>0,00</v>
      </c>
      <c r="I87" s="188" t="str">
        <f t="shared" si="6"/>
        <v>0,00</v>
      </c>
      <c r="J87" s="188" t="str">
        <f t="shared" si="6"/>
        <v>0,00</v>
      </c>
      <c r="K87" s="188" t="str">
        <f t="shared" si="6"/>
        <v>0,00</v>
      </c>
      <c r="L87" s="188" t="str">
        <f t="shared" si="6"/>
        <v>0,00</v>
      </c>
      <c r="M87" s="188" t="str">
        <f t="shared" si="6"/>
        <v>0,00</v>
      </c>
      <c r="N87" s="192"/>
      <c r="O87" s="193"/>
      <c r="P87" s="422" t="s">
        <v>1</v>
      </c>
      <c r="Q87" s="422"/>
      <c r="R87" s="198" t="e">
        <f aca="true" t="shared" si="7" ref="R87:W87">STDEV(R73:R84)*100/R86</f>
        <v>#DIV/0!</v>
      </c>
      <c r="S87" s="198" t="e">
        <f t="shared" si="7"/>
        <v>#DIV/0!</v>
      </c>
      <c r="T87" s="198" t="e">
        <f t="shared" si="7"/>
        <v>#DIV/0!</v>
      </c>
      <c r="U87" s="198" t="e">
        <f t="shared" si="7"/>
        <v>#DIV/0!</v>
      </c>
      <c r="V87" s="198" t="e">
        <f t="shared" si="7"/>
        <v>#DIV/0!</v>
      </c>
      <c r="W87" s="198" t="e">
        <f t="shared" si="7"/>
        <v>#DIV/0!</v>
      </c>
      <c r="X87" s="198" t="e">
        <f>STDEV(X73:X84)*100/X86</f>
        <v>#DIV/0!</v>
      </c>
      <c r="Y87" s="198" t="e">
        <f>STDEV(Y73:Y84)*100/Y86</f>
        <v>#DIV/0!</v>
      </c>
      <c r="Z87" s="198" t="e">
        <f>STDEV(Z73:Z84)*100/Z86</f>
        <v>#DIV/0!</v>
      </c>
      <c r="AA87" s="198" t="e">
        <f>STDEV(AA73:AA84)*100/AA86</f>
        <v>#DIV/0!</v>
      </c>
      <c r="AB87" s="198" t="e">
        <f>STDEV(AB73:AB84)*100/AB86</f>
        <v>#DIV/0!</v>
      </c>
      <c r="AC87" s="195"/>
      <c r="AD87" s="195"/>
      <c r="AE87" s="199"/>
      <c r="AF87" s="19"/>
      <c r="AG87" s="19"/>
      <c r="AH87" s="19"/>
      <c r="AI87" s="19"/>
    </row>
    <row r="88" spans="1:35" ht="15" customHeight="1">
      <c r="A88" s="157"/>
      <c r="B88" s="86"/>
      <c r="C88" s="158"/>
      <c r="D88" s="158"/>
      <c r="E88" s="86"/>
      <c r="F88" s="86"/>
      <c r="G88" s="86"/>
      <c r="H88" s="86"/>
      <c r="I88" s="158"/>
      <c r="J88" s="158"/>
      <c r="K88" s="158"/>
      <c r="L88" s="158"/>
      <c r="M88" s="158"/>
      <c r="N88" s="86"/>
      <c r="O88" s="155"/>
      <c r="AF88" s="19"/>
      <c r="AG88" s="19"/>
      <c r="AH88" s="19"/>
      <c r="AI88" s="19"/>
    </row>
    <row r="89" spans="1:35" ht="15" customHeight="1">
      <c r="A89" s="12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95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9"/>
      <c r="AG89" s="19"/>
      <c r="AH89" s="19"/>
      <c r="AI89" s="19"/>
    </row>
    <row r="90" spans="1:35" ht="15" customHeight="1">
      <c r="A90" s="12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95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9"/>
      <c r="AG90" s="19"/>
      <c r="AH90" s="19"/>
      <c r="AI90" s="19"/>
    </row>
    <row r="91" spans="1:35" ht="15" customHeight="1">
      <c r="A91" s="60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95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9"/>
      <c r="AG91" s="19"/>
      <c r="AH91" s="19"/>
      <c r="AI91" s="19"/>
    </row>
    <row r="92" spans="1:35" ht="15" customHeight="1">
      <c r="A92" s="70"/>
      <c r="B92" s="61"/>
      <c r="C92" s="230"/>
      <c r="D92" s="230"/>
      <c r="E92" s="230"/>
      <c r="F92" s="230"/>
      <c r="G92" s="230"/>
      <c r="H92" s="230"/>
      <c r="I92" s="61"/>
      <c r="J92" s="71"/>
      <c r="K92" s="71"/>
      <c r="L92" s="71"/>
      <c r="M92" s="61"/>
      <c r="N92" s="61"/>
      <c r="O92" s="12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9"/>
      <c r="AG92" s="19"/>
      <c r="AH92" s="19"/>
      <c r="AI92" s="19"/>
    </row>
    <row r="93" spans="1:35" s="34" customFormat="1" ht="15" customHeight="1">
      <c r="A93" s="62"/>
      <c r="B93" s="61"/>
      <c r="C93" s="61"/>
      <c r="D93" s="71"/>
      <c r="E93" s="71"/>
      <c r="F93" s="71"/>
      <c r="G93" s="71"/>
      <c r="H93" s="61"/>
      <c r="I93" s="61"/>
      <c r="J93" s="61"/>
      <c r="K93" s="61"/>
      <c r="L93" s="61"/>
      <c r="M93" s="61"/>
      <c r="N93" s="61"/>
      <c r="O93" s="128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3"/>
      <c r="AG93" s="33"/>
      <c r="AH93" s="33"/>
      <c r="AI93" s="33"/>
    </row>
    <row r="94" spans="1:35" s="34" customFormat="1" ht="15" customHeight="1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128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3"/>
      <c r="AG94" s="33"/>
      <c r="AH94" s="33"/>
      <c r="AI94" s="33"/>
    </row>
    <row r="95" spans="1:35" s="34" customFormat="1" ht="15" customHeight="1">
      <c r="A95" s="6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128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3"/>
      <c r="AG95" s="33"/>
      <c r="AH95" s="33"/>
      <c r="AI95" s="33"/>
    </row>
    <row r="96" spans="1:35" s="34" customFormat="1" ht="15" customHeight="1">
      <c r="A96" s="63"/>
      <c r="B96" s="64"/>
      <c r="C96" s="64"/>
      <c r="D96" s="72"/>
      <c r="E96" s="64"/>
      <c r="F96" s="64"/>
      <c r="G96" s="64"/>
      <c r="H96" s="64"/>
      <c r="I96" s="72"/>
      <c r="J96" s="64"/>
      <c r="K96" s="64"/>
      <c r="L96" s="64"/>
      <c r="M96" s="64"/>
      <c r="N96" s="64"/>
      <c r="O96" s="6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</row>
    <row r="97" spans="1:35" s="7" customFormat="1" ht="15" customHeight="1">
      <c r="A97" s="285" t="str">
        <f>A1</f>
        <v>                                                                                      Perfil de Dissolução Comparativo</v>
      </c>
      <c r="B97" s="286" t="e">
        <f>#REF!</f>
        <v>#REF!</v>
      </c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7"/>
      <c r="P97" s="26"/>
      <c r="Q97" s="27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7" customFormat="1" ht="15" customHeight="1">
      <c r="A98" s="60"/>
      <c r="B98" s="154"/>
      <c r="C98" s="77"/>
      <c r="D98" s="77"/>
      <c r="E98" s="66"/>
      <c r="F98" s="66"/>
      <c r="G98" s="66"/>
      <c r="H98" s="66"/>
      <c r="I98" s="66"/>
      <c r="J98" s="66"/>
      <c r="K98" s="66"/>
      <c r="L98" s="66"/>
      <c r="M98" s="66"/>
      <c r="N98" s="77"/>
      <c r="O98" s="108"/>
      <c r="P98" s="27"/>
      <c r="Q98" s="27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7" customFormat="1" ht="15" customHeight="1">
      <c r="A99" s="60"/>
      <c r="B99" s="225" t="s">
        <v>72</v>
      </c>
      <c r="C99" s="77"/>
      <c r="D99" s="77"/>
      <c r="E99" s="66"/>
      <c r="F99" s="66"/>
      <c r="G99" s="66"/>
      <c r="H99" s="66"/>
      <c r="I99" s="66"/>
      <c r="J99" s="66"/>
      <c r="K99" s="66"/>
      <c r="L99" s="66"/>
      <c r="M99" s="66"/>
      <c r="N99" s="77"/>
      <c r="O99" s="108"/>
      <c r="P99" s="27"/>
      <c r="Q99" s="27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7" customFormat="1" ht="15" customHeight="1">
      <c r="A100" s="283" t="str">
        <f>P100</f>
        <v>Nome do medicamento referência</v>
      </c>
      <c r="B100" s="284"/>
      <c r="C100" s="284"/>
      <c r="D100" s="284"/>
      <c r="E100" s="284"/>
      <c r="F100" s="280" t="str">
        <f>U100</f>
        <v>: % Dissolvida do fármaco</v>
      </c>
      <c r="G100" s="281"/>
      <c r="H100" s="281"/>
      <c r="I100" s="281"/>
      <c r="J100" s="281"/>
      <c r="K100" s="281"/>
      <c r="L100" s="281"/>
      <c r="M100" s="282"/>
      <c r="N100" s="240"/>
      <c r="O100" s="241"/>
      <c r="P100" s="278" t="s">
        <v>69</v>
      </c>
      <c r="Q100" s="279"/>
      <c r="R100" s="279"/>
      <c r="S100" s="279"/>
      <c r="T100" s="279"/>
      <c r="U100" s="277" t="s">
        <v>70</v>
      </c>
      <c r="V100" s="277"/>
      <c r="W100" s="277"/>
      <c r="X100" s="277"/>
      <c r="Y100" s="277"/>
      <c r="Z100" s="277"/>
      <c r="AA100" s="277"/>
      <c r="AB100" s="277"/>
      <c r="AC100" s="153"/>
      <c r="AD100" s="153"/>
      <c r="AF100" s="26"/>
      <c r="AG100" s="26"/>
      <c r="AH100" s="26"/>
      <c r="AI100" s="26"/>
    </row>
    <row r="101" spans="1:35" s="9" customFormat="1" ht="15" customHeight="1">
      <c r="A101" s="342" t="s">
        <v>3</v>
      </c>
      <c r="B101" s="343"/>
      <c r="C101" s="200">
        <f>R101</f>
        <v>1</v>
      </c>
      <c r="D101" s="200">
        <f aca="true" t="shared" si="8" ref="D101:M102">S101</f>
        <v>2</v>
      </c>
      <c r="E101" s="200">
        <f t="shared" si="8"/>
        <v>4</v>
      </c>
      <c r="F101" s="200">
        <f t="shared" si="8"/>
        <v>10</v>
      </c>
      <c r="G101" s="200">
        <f t="shared" si="8"/>
        <v>30</v>
      </c>
      <c r="H101" s="200">
        <f t="shared" si="8"/>
        <v>60</v>
      </c>
      <c r="I101" s="200">
        <f t="shared" si="8"/>
        <v>120</v>
      </c>
      <c r="J101" s="200">
        <f t="shared" si="8"/>
        <v>240</v>
      </c>
      <c r="K101" s="200">
        <f t="shared" si="8"/>
        <v>360</v>
      </c>
      <c r="L101" s="200">
        <f t="shared" si="8"/>
        <v>480</v>
      </c>
      <c r="M101" s="200">
        <f t="shared" si="8"/>
        <v>600</v>
      </c>
      <c r="N101" s="180"/>
      <c r="O101" s="181"/>
      <c r="P101" s="424" t="s">
        <v>3</v>
      </c>
      <c r="Q101" s="413"/>
      <c r="R101" s="159">
        <v>1</v>
      </c>
      <c r="S101" s="160">
        <v>2</v>
      </c>
      <c r="T101" s="160">
        <v>4</v>
      </c>
      <c r="U101" s="160">
        <v>10</v>
      </c>
      <c r="V101" s="160">
        <v>30</v>
      </c>
      <c r="W101" s="160">
        <v>60</v>
      </c>
      <c r="X101" s="160">
        <v>120</v>
      </c>
      <c r="Y101" s="160">
        <v>240</v>
      </c>
      <c r="Z101" s="260">
        <v>360</v>
      </c>
      <c r="AA101" s="260">
        <v>480</v>
      </c>
      <c r="AB101" s="260">
        <v>600</v>
      </c>
      <c r="AC101" s="7"/>
      <c r="AD101" s="7"/>
      <c r="AF101" s="29"/>
      <c r="AG101" s="29"/>
      <c r="AH101" s="29"/>
      <c r="AI101" s="29"/>
    </row>
    <row r="102" spans="1:56" s="10" customFormat="1" ht="15" customHeight="1">
      <c r="A102" s="334" t="s">
        <v>4</v>
      </c>
      <c r="B102" s="425"/>
      <c r="C102" s="201">
        <f>R102</f>
        <v>900</v>
      </c>
      <c r="D102" s="201">
        <f t="shared" si="8"/>
        <v>900</v>
      </c>
      <c r="E102" s="201">
        <f t="shared" si="8"/>
        <v>900</v>
      </c>
      <c r="F102" s="201">
        <f t="shared" si="8"/>
        <v>900</v>
      </c>
      <c r="G102" s="201">
        <f t="shared" si="8"/>
        <v>900</v>
      </c>
      <c r="H102" s="201">
        <f t="shared" si="8"/>
        <v>900</v>
      </c>
      <c r="I102" s="201">
        <f t="shared" si="8"/>
        <v>900</v>
      </c>
      <c r="J102" s="201">
        <f t="shared" si="8"/>
        <v>900</v>
      </c>
      <c r="K102" s="201">
        <f t="shared" si="8"/>
        <v>900</v>
      </c>
      <c r="L102" s="201">
        <f t="shared" si="8"/>
        <v>900</v>
      </c>
      <c r="M102" s="201">
        <f t="shared" si="8"/>
        <v>900</v>
      </c>
      <c r="N102" s="180"/>
      <c r="O102" s="181"/>
      <c r="P102" s="399" t="s">
        <v>4</v>
      </c>
      <c r="Q102" s="400"/>
      <c r="R102" s="163">
        <v>900</v>
      </c>
      <c r="S102" s="251">
        <f aca="true" t="shared" si="9" ref="S102:AA102">R102</f>
        <v>900</v>
      </c>
      <c r="T102" s="251">
        <f t="shared" si="9"/>
        <v>900</v>
      </c>
      <c r="U102" s="251">
        <f t="shared" si="9"/>
        <v>900</v>
      </c>
      <c r="V102" s="251">
        <f t="shared" si="9"/>
        <v>900</v>
      </c>
      <c r="W102" s="251">
        <f t="shared" si="9"/>
        <v>900</v>
      </c>
      <c r="X102" s="251">
        <f t="shared" si="9"/>
        <v>900</v>
      </c>
      <c r="Y102" s="251">
        <f t="shared" si="9"/>
        <v>900</v>
      </c>
      <c r="Z102" s="251">
        <f t="shared" si="9"/>
        <v>900</v>
      </c>
      <c r="AA102" s="251">
        <f t="shared" si="9"/>
        <v>900</v>
      </c>
      <c r="AB102" s="251">
        <f>Y102</f>
        <v>900</v>
      </c>
      <c r="AC102" s="7"/>
      <c r="AD102" s="7"/>
      <c r="AE102" s="9"/>
      <c r="AF102" s="35"/>
      <c r="AG102" s="35"/>
      <c r="AH102" s="35"/>
      <c r="AI102" s="35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1:56" s="12" customFormat="1" ht="15" customHeight="1">
      <c r="A103" s="342"/>
      <c r="B103" s="343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3"/>
      <c r="P103" s="426"/>
      <c r="Q103" s="427"/>
      <c r="R103" s="164"/>
      <c r="S103" s="165"/>
      <c r="T103" s="165"/>
      <c r="U103" s="165"/>
      <c r="V103" s="165"/>
      <c r="W103" s="165"/>
      <c r="X103" s="165"/>
      <c r="Y103" s="252"/>
      <c r="Z103" s="252"/>
      <c r="AA103" s="252"/>
      <c r="AB103" s="253"/>
      <c r="AC103" s="166"/>
      <c r="AD103" s="166"/>
      <c r="AE103" s="167"/>
      <c r="AF103" s="119"/>
      <c r="AG103" s="4"/>
      <c r="AH103" s="4"/>
      <c r="AI103" s="4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s="12" customFormat="1" ht="15" customHeight="1">
      <c r="A104" s="340" t="str">
        <f>P104</f>
        <v># 1</v>
      </c>
      <c r="B104" s="341"/>
      <c r="C104" s="202">
        <f>R104</f>
        <v>0</v>
      </c>
      <c r="D104" s="202">
        <f>S104+(C104*N48/R102)</f>
        <v>0</v>
      </c>
      <c r="E104" s="202">
        <f>T104+(D104*N48/R102)</f>
        <v>0</v>
      </c>
      <c r="F104" s="202">
        <f>U104+(E104*N48/R102)</f>
        <v>0</v>
      </c>
      <c r="G104" s="202">
        <f>V104+(F104*N48/R102)</f>
        <v>0</v>
      </c>
      <c r="H104" s="202">
        <f>W104+(G104*N48/R102)</f>
        <v>0</v>
      </c>
      <c r="I104" s="202">
        <f>X104+(H104*O48/S102)</f>
        <v>0</v>
      </c>
      <c r="J104" s="202">
        <f>Y104+(I104*P48/T102)</f>
        <v>0</v>
      </c>
      <c r="K104" s="202">
        <f>Z104+(J104*Q48/U102)</f>
        <v>0</v>
      </c>
      <c r="L104" s="202">
        <f>AA104+(K104*R48/V102)</f>
        <v>0</v>
      </c>
      <c r="M104" s="202">
        <f>AB104+(J104*Q48/U102)</f>
        <v>0</v>
      </c>
      <c r="N104" s="185"/>
      <c r="O104" s="186"/>
      <c r="P104" s="409" t="s">
        <v>58</v>
      </c>
      <c r="Q104" s="410"/>
      <c r="R104" s="267"/>
      <c r="S104" s="267"/>
      <c r="T104" s="268"/>
      <c r="U104" s="267"/>
      <c r="V104" s="267"/>
      <c r="W104" s="268"/>
      <c r="X104" s="263"/>
      <c r="Y104" s="263"/>
      <c r="Z104" s="263"/>
      <c r="AA104" s="263"/>
      <c r="AB104" s="263"/>
      <c r="AC104" s="5"/>
      <c r="AD104" s="5"/>
      <c r="AF104" s="4"/>
      <c r="AG104" s="4"/>
      <c r="AH104" s="4"/>
      <c r="AI104" s="4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s="12" customFormat="1" ht="15" customHeight="1">
      <c r="A105" s="344" t="str">
        <f aca="true" t="shared" si="10" ref="A105:A115">P105</f>
        <v># 2</v>
      </c>
      <c r="B105" s="345"/>
      <c r="C105" s="177">
        <f aca="true" t="shared" si="11" ref="C105:C115">R105</f>
        <v>0</v>
      </c>
      <c r="D105" s="177">
        <f>S105+(C105*N48/R102)</f>
        <v>0</v>
      </c>
      <c r="E105" s="177">
        <f>T105+(D105*N48/R102)</f>
        <v>0</v>
      </c>
      <c r="F105" s="177">
        <f>U105+(E105*N48/R102)</f>
        <v>0</v>
      </c>
      <c r="G105" s="177">
        <f>V105+(F105*N48/R102)</f>
        <v>0</v>
      </c>
      <c r="H105" s="177">
        <f>W105+(G105*N48/R102)</f>
        <v>0</v>
      </c>
      <c r="I105" s="177">
        <f>X105+(H105*O48/S102)</f>
        <v>0</v>
      </c>
      <c r="J105" s="177">
        <f>Y105+(I105*P48/T102)</f>
        <v>0</v>
      </c>
      <c r="K105" s="177">
        <f>Z105+(J105*Q48/U102)</f>
        <v>0</v>
      </c>
      <c r="L105" s="177">
        <f>AA105+(K105*R48/V102)</f>
        <v>0</v>
      </c>
      <c r="M105" s="177">
        <f>AB105+(J105*Q48/U102)</f>
        <v>0</v>
      </c>
      <c r="N105" s="185"/>
      <c r="O105" s="186"/>
      <c r="P105" s="403" t="s">
        <v>57</v>
      </c>
      <c r="Q105" s="404"/>
      <c r="R105" s="269"/>
      <c r="S105" s="269"/>
      <c r="T105" s="269"/>
      <c r="U105" s="269"/>
      <c r="V105" s="269"/>
      <c r="W105" s="270"/>
      <c r="X105" s="266"/>
      <c r="Y105" s="266"/>
      <c r="Z105" s="266"/>
      <c r="AA105" s="266"/>
      <c r="AB105" s="266"/>
      <c r="AC105" s="5"/>
      <c r="AD105" s="5"/>
      <c r="AF105" s="4"/>
      <c r="AG105" s="4"/>
      <c r="AH105" s="4"/>
      <c r="AI105" s="4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s="12" customFormat="1" ht="15" customHeight="1">
      <c r="A106" s="340" t="str">
        <f t="shared" si="10"/>
        <v># 3</v>
      </c>
      <c r="B106" s="341"/>
      <c r="C106" s="202">
        <f t="shared" si="11"/>
        <v>0</v>
      </c>
      <c r="D106" s="202">
        <f>S106+(C106*N48/R102)</f>
        <v>0</v>
      </c>
      <c r="E106" s="202">
        <f>T106+(D106*N48/R102)</f>
        <v>0</v>
      </c>
      <c r="F106" s="202">
        <f>U106+(E106*N48/R102)</f>
        <v>0</v>
      </c>
      <c r="G106" s="202">
        <f>V106+(F106*N48/R102)</f>
        <v>0</v>
      </c>
      <c r="H106" s="202">
        <f>W106+(G106*N48/R102)</f>
        <v>0</v>
      </c>
      <c r="I106" s="202">
        <f>X106+(H106*O48/S102)</f>
        <v>0</v>
      </c>
      <c r="J106" s="202">
        <f>Y106+(I106*P48/T102)</f>
        <v>0</v>
      </c>
      <c r="K106" s="202">
        <f>Z106+(J106*Q48/U102)</f>
        <v>0</v>
      </c>
      <c r="L106" s="202">
        <f>AA106+(K106*R48/V102)</f>
        <v>0</v>
      </c>
      <c r="M106" s="202">
        <f>AB106+(J106*Q48/U102)</f>
        <v>0</v>
      </c>
      <c r="N106" s="185"/>
      <c r="O106" s="186"/>
      <c r="P106" s="409" t="s">
        <v>56</v>
      </c>
      <c r="Q106" s="410"/>
      <c r="R106" s="267"/>
      <c r="S106" s="267"/>
      <c r="T106" s="267"/>
      <c r="U106" s="267"/>
      <c r="V106" s="267"/>
      <c r="W106" s="268"/>
      <c r="X106" s="263"/>
      <c r="Y106" s="263"/>
      <c r="Z106" s="263"/>
      <c r="AA106" s="263"/>
      <c r="AB106" s="263"/>
      <c r="AC106" s="5"/>
      <c r="AD106" s="5"/>
      <c r="AF106" s="4"/>
      <c r="AG106" s="4"/>
      <c r="AH106" s="4"/>
      <c r="AI106" s="4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5" customHeight="1">
      <c r="A107" s="344" t="str">
        <f t="shared" si="10"/>
        <v># 4</v>
      </c>
      <c r="B107" s="345"/>
      <c r="C107" s="177">
        <f t="shared" si="11"/>
        <v>0</v>
      </c>
      <c r="D107" s="177">
        <f>S107+(C107*N48/R102)</f>
        <v>0</v>
      </c>
      <c r="E107" s="177">
        <f>T107+(D107*N48/R102)</f>
        <v>0</v>
      </c>
      <c r="F107" s="177">
        <f>U107+(E107*N48/R102)</f>
        <v>0</v>
      </c>
      <c r="G107" s="177">
        <f>V107+(F107*N48/R102)</f>
        <v>0</v>
      </c>
      <c r="H107" s="177">
        <f>W107+(G107*N48/R102)</f>
        <v>0</v>
      </c>
      <c r="I107" s="177">
        <f>X107+(H107*O48/S102)</f>
        <v>0</v>
      </c>
      <c r="J107" s="177">
        <f>Y107+(I107*P48/T102)</f>
        <v>0</v>
      </c>
      <c r="K107" s="177">
        <f>Z107+(J107*Q48/U102)</f>
        <v>0</v>
      </c>
      <c r="L107" s="177">
        <f>AA107+(K107*R48/V102)</f>
        <v>0</v>
      </c>
      <c r="M107" s="177">
        <f>AB107+(J107*Q48/U102)</f>
        <v>0</v>
      </c>
      <c r="N107" s="185"/>
      <c r="O107" s="186"/>
      <c r="P107" s="403" t="s">
        <v>55</v>
      </c>
      <c r="Q107" s="404"/>
      <c r="R107" s="269"/>
      <c r="S107" s="269"/>
      <c r="T107" s="269"/>
      <c r="U107" s="269"/>
      <c r="V107" s="269"/>
      <c r="W107" s="270"/>
      <c r="X107" s="266"/>
      <c r="Y107" s="266"/>
      <c r="Z107" s="266"/>
      <c r="AA107" s="266"/>
      <c r="AB107" s="266"/>
      <c r="AF107" s="20"/>
      <c r="AG107" s="20"/>
      <c r="AH107" s="20"/>
      <c r="AI107" s="20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:56" s="42" customFormat="1" ht="15" customHeight="1">
      <c r="A108" s="340" t="str">
        <f t="shared" si="10"/>
        <v># 5</v>
      </c>
      <c r="B108" s="341"/>
      <c r="C108" s="202">
        <f t="shared" si="11"/>
        <v>0</v>
      </c>
      <c r="D108" s="202">
        <f>S108+(C108*N48/R102)</f>
        <v>0</v>
      </c>
      <c r="E108" s="202">
        <f>T108+(D108*N48/R102)</f>
        <v>0</v>
      </c>
      <c r="F108" s="202">
        <f>U108+(E108*N48/R102)</f>
        <v>0</v>
      </c>
      <c r="G108" s="202">
        <f>V108+(F108*N48/R102)</f>
        <v>0</v>
      </c>
      <c r="H108" s="202">
        <f>W108+(G108*N48/R102)</f>
        <v>0</v>
      </c>
      <c r="I108" s="202">
        <f>X108+(H108*O48/S102)</f>
        <v>0</v>
      </c>
      <c r="J108" s="202">
        <f>Y108+(I108*P48/T102)</f>
        <v>0</v>
      </c>
      <c r="K108" s="202">
        <f>Z108+(J108*Q48/U102)</f>
        <v>0</v>
      </c>
      <c r="L108" s="202">
        <f>AA108+(K108*R48/V102)</f>
        <v>0</v>
      </c>
      <c r="M108" s="202">
        <f>AB108+(J108*Q48/U102)</f>
        <v>0</v>
      </c>
      <c r="N108" s="185"/>
      <c r="O108" s="186"/>
      <c r="P108" s="409" t="s">
        <v>54</v>
      </c>
      <c r="Q108" s="410"/>
      <c r="R108" s="267"/>
      <c r="S108" s="267"/>
      <c r="T108" s="267"/>
      <c r="U108" s="267"/>
      <c r="V108" s="267"/>
      <c r="W108" s="268"/>
      <c r="X108" s="263"/>
      <c r="Y108" s="263"/>
      <c r="Z108" s="263"/>
      <c r="AA108" s="263"/>
      <c r="AB108" s="263"/>
      <c r="AC108" s="5"/>
      <c r="AD108" s="5"/>
      <c r="AE108" s="153"/>
      <c r="AF108" s="40"/>
      <c r="AG108" s="40"/>
      <c r="AH108" s="40"/>
      <c r="AI108" s="40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</row>
    <row r="109" spans="1:56" s="46" customFormat="1" ht="15" customHeight="1">
      <c r="A109" s="344" t="str">
        <f t="shared" si="10"/>
        <v># 6</v>
      </c>
      <c r="B109" s="345"/>
      <c r="C109" s="177">
        <f t="shared" si="11"/>
        <v>0</v>
      </c>
      <c r="D109" s="177">
        <f>S109+(C109*N48/R102)</f>
        <v>0</v>
      </c>
      <c r="E109" s="177">
        <f>T109+(D109*N48/R102)</f>
        <v>0</v>
      </c>
      <c r="F109" s="177">
        <f>U109+(E109*N48/R102)</f>
        <v>0</v>
      </c>
      <c r="G109" s="177">
        <f>V109+(F109*N48/R102)</f>
        <v>0</v>
      </c>
      <c r="H109" s="177">
        <f>W109+(G109*N48/R102)</f>
        <v>0</v>
      </c>
      <c r="I109" s="177">
        <f>X109+(H109*O48/S102)</f>
        <v>0</v>
      </c>
      <c r="J109" s="177">
        <f>Y109+(I109*P48/T102)</f>
        <v>0</v>
      </c>
      <c r="K109" s="177">
        <f>Z109+(J109*Q48/U102)</f>
        <v>0</v>
      </c>
      <c r="L109" s="177">
        <f>AA109+(K109*R48/V102)</f>
        <v>0</v>
      </c>
      <c r="M109" s="177">
        <f>AB109+(J109*Q48/U102)</f>
        <v>0</v>
      </c>
      <c r="N109" s="185"/>
      <c r="O109" s="186"/>
      <c r="P109" s="403" t="s">
        <v>53</v>
      </c>
      <c r="Q109" s="404"/>
      <c r="R109" s="269"/>
      <c r="S109" s="269"/>
      <c r="T109" s="269"/>
      <c r="U109" s="269"/>
      <c r="V109" s="269"/>
      <c r="W109" s="270"/>
      <c r="X109" s="266"/>
      <c r="Y109" s="266"/>
      <c r="Z109" s="266"/>
      <c r="AA109" s="266"/>
      <c r="AB109" s="266"/>
      <c r="AC109" s="5"/>
      <c r="AD109" s="5"/>
      <c r="AE109" s="7"/>
      <c r="AF109" s="44"/>
      <c r="AG109" s="44"/>
      <c r="AH109" s="44"/>
      <c r="AI109" s="44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1:56" s="46" customFormat="1" ht="15" customHeight="1">
      <c r="A110" s="340" t="str">
        <f t="shared" si="10"/>
        <v># 7</v>
      </c>
      <c r="B110" s="341"/>
      <c r="C110" s="202">
        <f t="shared" si="11"/>
        <v>0</v>
      </c>
      <c r="D110" s="202">
        <f>S110+(C110*N48/R102)</f>
        <v>0</v>
      </c>
      <c r="E110" s="202">
        <f>T110+(D110*N48/R102)</f>
        <v>0</v>
      </c>
      <c r="F110" s="202">
        <f>U110+(E110*N48/R102)</f>
        <v>0</v>
      </c>
      <c r="G110" s="202">
        <f>V110+(F110*N48/R102)</f>
        <v>0</v>
      </c>
      <c r="H110" s="202">
        <f>W110+(G110*N48/R102)</f>
        <v>0</v>
      </c>
      <c r="I110" s="202">
        <f>X110+(H110*O48/S102)</f>
        <v>0</v>
      </c>
      <c r="J110" s="202">
        <f>Y110+(I110*P48/T102)</f>
        <v>0</v>
      </c>
      <c r="K110" s="202">
        <f>Z110+(J110*Q48/U102)</f>
        <v>0</v>
      </c>
      <c r="L110" s="202">
        <f>AA110+(K110*R48/V102)</f>
        <v>0</v>
      </c>
      <c r="M110" s="202">
        <f>AB110+(J110*Q48/U102)</f>
        <v>0</v>
      </c>
      <c r="N110" s="185"/>
      <c r="O110" s="186"/>
      <c r="P110" s="409" t="s">
        <v>52</v>
      </c>
      <c r="Q110" s="410"/>
      <c r="R110" s="267"/>
      <c r="S110" s="267"/>
      <c r="T110" s="267"/>
      <c r="U110" s="267"/>
      <c r="V110" s="267"/>
      <c r="W110" s="268"/>
      <c r="X110" s="263"/>
      <c r="Y110" s="263"/>
      <c r="Z110" s="263"/>
      <c r="AA110" s="263"/>
      <c r="AB110" s="263"/>
      <c r="AC110" s="5"/>
      <c r="AD110" s="5"/>
      <c r="AE110" s="7"/>
      <c r="AF110" s="44"/>
      <c r="AG110" s="44"/>
      <c r="AH110" s="44"/>
      <c r="AI110" s="44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1:56" ht="15" customHeight="1">
      <c r="A111" s="344" t="str">
        <f t="shared" si="10"/>
        <v># 8</v>
      </c>
      <c r="B111" s="345"/>
      <c r="C111" s="177">
        <f t="shared" si="11"/>
        <v>0</v>
      </c>
      <c r="D111" s="177">
        <f>S111+(C111*N48/R102)</f>
        <v>0</v>
      </c>
      <c r="E111" s="177">
        <f>T111+(D111*N48/R102)</f>
        <v>0</v>
      </c>
      <c r="F111" s="177">
        <f>U111+(E111*N48/R102)</f>
        <v>0</v>
      </c>
      <c r="G111" s="177">
        <f>V111+(F111*N48/R102)</f>
        <v>0</v>
      </c>
      <c r="H111" s="177">
        <f>W111+(G111*N48/R102)</f>
        <v>0</v>
      </c>
      <c r="I111" s="177">
        <f>X111+(H111*O48/S102)</f>
        <v>0</v>
      </c>
      <c r="J111" s="177">
        <f>Y111+(I111*P48/T102)</f>
        <v>0</v>
      </c>
      <c r="K111" s="177">
        <f>Z111+(J111*Q48/U102)</f>
        <v>0</v>
      </c>
      <c r="L111" s="177">
        <f>AA111+(K111*R48/V102)</f>
        <v>0</v>
      </c>
      <c r="M111" s="177">
        <f>AB111+(J111*Q48/U102)</f>
        <v>0</v>
      </c>
      <c r="N111" s="185"/>
      <c r="O111" s="186"/>
      <c r="P111" s="403" t="s">
        <v>51</v>
      </c>
      <c r="Q111" s="404"/>
      <c r="R111" s="269"/>
      <c r="S111" s="269"/>
      <c r="T111" s="269"/>
      <c r="U111" s="269"/>
      <c r="V111" s="269"/>
      <c r="W111" s="270"/>
      <c r="X111" s="266"/>
      <c r="Y111" s="266"/>
      <c r="Z111" s="266"/>
      <c r="AA111" s="266"/>
      <c r="AB111" s="266"/>
      <c r="AF111" s="20"/>
      <c r="AG111" s="20"/>
      <c r="AH111" s="20"/>
      <c r="AI111" s="20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:56" ht="15" customHeight="1">
      <c r="A112" s="340" t="str">
        <f t="shared" si="10"/>
        <v># 9</v>
      </c>
      <c r="B112" s="341"/>
      <c r="C112" s="202">
        <f t="shared" si="11"/>
        <v>0</v>
      </c>
      <c r="D112" s="202">
        <f>S112+(C112*N48/R102)</f>
        <v>0</v>
      </c>
      <c r="E112" s="202">
        <f>T112+(D112*N48/R102)</f>
        <v>0</v>
      </c>
      <c r="F112" s="202">
        <f>U112+(E112*N48/R102)</f>
        <v>0</v>
      </c>
      <c r="G112" s="202">
        <f>V112+(F112*N48/R102)</f>
        <v>0</v>
      </c>
      <c r="H112" s="202">
        <f>W112+(G112*N48/R102)</f>
        <v>0</v>
      </c>
      <c r="I112" s="202">
        <f>X112+(H112*O48/S102)</f>
        <v>0</v>
      </c>
      <c r="J112" s="202">
        <f>Y112+(I112*P48/T102)</f>
        <v>0</v>
      </c>
      <c r="K112" s="202">
        <f>Z112+(J112*Q48/U102)</f>
        <v>0</v>
      </c>
      <c r="L112" s="202">
        <f>AA112+(K112*R48/V102)</f>
        <v>0</v>
      </c>
      <c r="M112" s="202">
        <f>AB112+(J112*Q48/U102)</f>
        <v>0</v>
      </c>
      <c r="N112" s="185"/>
      <c r="O112" s="186"/>
      <c r="P112" s="409" t="s">
        <v>50</v>
      </c>
      <c r="Q112" s="410"/>
      <c r="R112" s="267"/>
      <c r="S112" s="267"/>
      <c r="T112" s="267"/>
      <c r="U112" s="267"/>
      <c r="V112" s="267"/>
      <c r="W112" s="268"/>
      <c r="X112" s="263"/>
      <c r="Y112" s="263"/>
      <c r="Z112" s="263"/>
      <c r="AA112" s="263"/>
      <c r="AB112" s="263"/>
      <c r="AF112" s="20"/>
      <c r="AG112" s="20"/>
      <c r="AH112" s="20"/>
      <c r="AI112" s="20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  <row r="113" spans="1:56" ht="15" customHeight="1">
      <c r="A113" s="344" t="str">
        <f t="shared" si="10"/>
        <v># 10</v>
      </c>
      <c r="B113" s="345"/>
      <c r="C113" s="177">
        <f t="shared" si="11"/>
        <v>0</v>
      </c>
      <c r="D113" s="177">
        <f>S113+(C113*N48/R102)</f>
        <v>0</v>
      </c>
      <c r="E113" s="177">
        <f>T113+(D113*N48/R102)</f>
        <v>0</v>
      </c>
      <c r="F113" s="177">
        <f>U113+(E113*N48/R102)</f>
        <v>0</v>
      </c>
      <c r="G113" s="177">
        <f>V113+(F113*N48/R102)</f>
        <v>0</v>
      </c>
      <c r="H113" s="177">
        <f>W113+(G113*N48/R102)</f>
        <v>0</v>
      </c>
      <c r="I113" s="177">
        <f>X113+(H113*O48/S102)</f>
        <v>0</v>
      </c>
      <c r="J113" s="177">
        <f>Y113+(I113*P48/T102)</f>
        <v>0</v>
      </c>
      <c r="K113" s="177">
        <f>Z113+(J113*Q48/U102)</f>
        <v>0</v>
      </c>
      <c r="L113" s="177">
        <f>AA113+(K113*R48/V102)</f>
        <v>0</v>
      </c>
      <c r="M113" s="177">
        <f>AB113+(J113*Q48/U102)</f>
        <v>0</v>
      </c>
      <c r="N113" s="185"/>
      <c r="O113" s="186"/>
      <c r="P113" s="403" t="s">
        <v>49</v>
      </c>
      <c r="Q113" s="404"/>
      <c r="R113" s="269"/>
      <c r="S113" s="269"/>
      <c r="T113" s="269"/>
      <c r="U113" s="269"/>
      <c r="V113" s="269"/>
      <c r="W113" s="270"/>
      <c r="X113" s="266"/>
      <c r="Y113" s="266"/>
      <c r="Z113" s="266"/>
      <c r="AA113" s="266"/>
      <c r="AB113" s="266"/>
      <c r="AF113" s="20"/>
      <c r="AG113" s="20"/>
      <c r="AH113" s="20"/>
      <c r="AI113" s="20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</row>
    <row r="114" spans="1:56" ht="15" customHeight="1">
      <c r="A114" s="340" t="str">
        <f t="shared" si="10"/>
        <v># 11</v>
      </c>
      <c r="B114" s="341"/>
      <c r="C114" s="202">
        <f t="shared" si="11"/>
        <v>0</v>
      </c>
      <c r="D114" s="202">
        <f>S114+(C114*N48/R102)</f>
        <v>0</v>
      </c>
      <c r="E114" s="202">
        <f>T114+(D114*N48/R102)</f>
        <v>0</v>
      </c>
      <c r="F114" s="202">
        <f>U114+(E114*N48/R102)</f>
        <v>0</v>
      </c>
      <c r="G114" s="202">
        <f>V114+(F114*N48/R102)</f>
        <v>0</v>
      </c>
      <c r="H114" s="202">
        <f>W114+(G114*N48/R102)</f>
        <v>0</v>
      </c>
      <c r="I114" s="202">
        <f>X114+(H114*O48/S102)</f>
        <v>0</v>
      </c>
      <c r="J114" s="202">
        <f>Y114+(I114*P48/T102)</f>
        <v>0</v>
      </c>
      <c r="K114" s="202">
        <f>Z114+(J114*Q48/U102)</f>
        <v>0</v>
      </c>
      <c r="L114" s="202">
        <f>AA114+(K114*R48/V102)</f>
        <v>0</v>
      </c>
      <c r="M114" s="202">
        <f>AB114+(J114*Q48/U102)</f>
        <v>0</v>
      </c>
      <c r="N114" s="185"/>
      <c r="O114" s="186"/>
      <c r="P114" s="409" t="s">
        <v>48</v>
      </c>
      <c r="Q114" s="410"/>
      <c r="R114" s="267"/>
      <c r="S114" s="267"/>
      <c r="T114" s="267"/>
      <c r="U114" s="267"/>
      <c r="V114" s="267"/>
      <c r="W114" s="268"/>
      <c r="X114" s="263"/>
      <c r="Y114" s="263"/>
      <c r="Z114" s="263"/>
      <c r="AA114" s="263"/>
      <c r="AB114" s="263"/>
      <c r="AF114" s="20"/>
      <c r="AG114" s="20"/>
      <c r="AH114" s="20"/>
      <c r="AI114" s="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</row>
    <row r="115" spans="1:56" ht="15" customHeight="1">
      <c r="A115" s="344" t="str">
        <f t="shared" si="10"/>
        <v># 12</v>
      </c>
      <c r="B115" s="345"/>
      <c r="C115" s="177">
        <f t="shared" si="11"/>
        <v>0</v>
      </c>
      <c r="D115" s="177">
        <f>S115+(C115*N48/R102)</f>
        <v>0</v>
      </c>
      <c r="E115" s="177">
        <f>T115+(D115*N48/R102)</f>
        <v>0</v>
      </c>
      <c r="F115" s="177">
        <f>U115+(E115*N48/R102)</f>
        <v>0</v>
      </c>
      <c r="G115" s="177">
        <f>V115+(F115*N48/R102)</f>
        <v>0</v>
      </c>
      <c r="H115" s="177">
        <f>W115+(G115*N48/R102)</f>
        <v>0</v>
      </c>
      <c r="I115" s="177">
        <f>X115+(H115*O48/S102)</f>
        <v>0</v>
      </c>
      <c r="J115" s="177">
        <f>Y115+(I115*P48/T102)</f>
        <v>0</v>
      </c>
      <c r="K115" s="177">
        <f>Z115+(J115*Q48/U102)</f>
        <v>0</v>
      </c>
      <c r="L115" s="177">
        <f>AA115+(K115*R48/V102)</f>
        <v>0</v>
      </c>
      <c r="M115" s="177">
        <f>AB115+(J115*Q48/U102)</f>
        <v>0</v>
      </c>
      <c r="N115" s="185"/>
      <c r="O115" s="186"/>
      <c r="P115" s="403" t="s">
        <v>59</v>
      </c>
      <c r="Q115" s="404"/>
      <c r="R115" s="269"/>
      <c r="S115" s="269"/>
      <c r="T115" s="269"/>
      <c r="U115" s="269"/>
      <c r="V115" s="269"/>
      <c r="W115" s="270"/>
      <c r="X115" s="271"/>
      <c r="Y115" s="271"/>
      <c r="Z115" s="271"/>
      <c r="AA115" s="271"/>
      <c r="AB115" s="271"/>
      <c r="AF115" s="20"/>
      <c r="AG115" s="20"/>
      <c r="AH115" s="20"/>
      <c r="AI115" s="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</row>
    <row r="116" spans="1:56" ht="15" customHeight="1">
      <c r="A116" s="344"/>
      <c r="B116" s="4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4"/>
      <c r="N116" s="182"/>
      <c r="O116" s="183"/>
      <c r="P116" s="397"/>
      <c r="Q116" s="398"/>
      <c r="R116" s="168"/>
      <c r="S116" s="168"/>
      <c r="T116" s="168"/>
      <c r="U116" s="168"/>
      <c r="V116" s="168"/>
      <c r="W116" s="87"/>
      <c r="X116" s="87"/>
      <c r="Y116" s="250"/>
      <c r="Z116" s="250"/>
      <c r="AA116" s="250"/>
      <c r="AB116" s="250"/>
      <c r="AC116" s="166"/>
      <c r="AD116" s="166"/>
      <c r="AE116" s="166"/>
      <c r="AF116" s="152"/>
      <c r="AG116" s="20"/>
      <c r="AH116" s="20"/>
      <c r="AI116" s="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</row>
    <row r="117" spans="1:56" ht="15" customHeight="1">
      <c r="A117" s="334" t="s">
        <v>8</v>
      </c>
      <c r="B117" s="335"/>
      <c r="C117" s="176">
        <f aca="true" t="shared" si="12" ref="C117:M117">AVERAGE(C104:C115)</f>
        <v>0</v>
      </c>
      <c r="D117" s="176">
        <f t="shared" si="12"/>
        <v>0</v>
      </c>
      <c r="E117" s="176">
        <f t="shared" si="12"/>
        <v>0</v>
      </c>
      <c r="F117" s="176">
        <f t="shared" si="12"/>
        <v>0</v>
      </c>
      <c r="G117" s="176">
        <f t="shared" si="12"/>
        <v>0</v>
      </c>
      <c r="H117" s="176">
        <f t="shared" si="12"/>
        <v>0</v>
      </c>
      <c r="I117" s="176">
        <f t="shared" si="12"/>
        <v>0</v>
      </c>
      <c r="J117" s="176">
        <f t="shared" si="12"/>
        <v>0</v>
      </c>
      <c r="K117" s="176">
        <f t="shared" si="12"/>
        <v>0</v>
      </c>
      <c r="L117" s="176">
        <f t="shared" si="12"/>
        <v>0</v>
      </c>
      <c r="M117" s="176">
        <f t="shared" si="12"/>
        <v>0</v>
      </c>
      <c r="N117" s="190" t="s">
        <v>2</v>
      </c>
      <c r="O117" s="191">
        <f>SUM(C117:M117)</f>
        <v>0</v>
      </c>
      <c r="P117" s="399" t="s">
        <v>8</v>
      </c>
      <c r="Q117" s="400"/>
      <c r="R117" s="205" t="e">
        <f aca="true" t="shared" si="13" ref="R117:AB117">AVERAGE(R104:R115)</f>
        <v>#DIV/0!</v>
      </c>
      <c r="S117" s="206" t="e">
        <f t="shared" si="13"/>
        <v>#DIV/0!</v>
      </c>
      <c r="T117" s="206" t="e">
        <f t="shared" si="13"/>
        <v>#DIV/0!</v>
      </c>
      <c r="U117" s="206" t="e">
        <f t="shared" si="13"/>
        <v>#DIV/0!</v>
      </c>
      <c r="V117" s="206" t="e">
        <f t="shared" si="13"/>
        <v>#DIV/0!</v>
      </c>
      <c r="W117" s="206" t="e">
        <f t="shared" si="13"/>
        <v>#DIV/0!</v>
      </c>
      <c r="X117" s="206" t="e">
        <f t="shared" si="13"/>
        <v>#DIV/0!</v>
      </c>
      <c r="Y117" s="206" t="e">
        <f t="shared" si="13"/>
        <v>#DIV/0!</v>
      </c>
      <c r="Z117" s="206" t="e">
        <f t="shared" si="13"/>
        <v>#DIV/0!</v>
      </c>
      <c r="AA117" s="206" t="e">
        <f t="shared" si="13"/>
        <v>#DIV/0!</v>
      </c>
      <c r="AB117" s="206" t="e">
        <f t="shared" si="13"/>
        <v>#DIV/0!</v>
      </c>
      <c r="AC117" s="199"/>
      <c r="AD117" s="196" t="s">
        <v>2</v>
      </c>
      <c r="AE117" s="197" t="e">
        <f>SUM(R117:AB117)</f>
        <v>#DIV/0!</v>
      </c>
      <c r="AG117" s="20"/>
      <c r="AH117" s="20"/>
      <c r="AI117" s="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</row>
    <row r="118" spans="1:56" ht="15" customHeight="1">
      <c r="A118" s="324" t="s">
        <v>1</v>
      </c>
      <c r="B118" s="325"/>
      <c r="C118" s="177" t="str">
        <f aca="true" t="shared" si="14" ref="C118:M118">IF(C117=0,"0,00",(STDEV(C104:C115)*100/C117))</f>
        <v>0,00</v>
      </c>
      <c r="D118" s="177" t="str">
        <f t="shared" si="14"/>
        <v>0,00</v>
      </c>
      <c r="E118" s="177" t="str">
        <f t="shared" si="14"/>
        <v>0,00</v>
      </c>
      <c r="F118" s="177" t="str">
        <f t="shared" si="14"/>
        <v>0,00</v>
      </c>
      <c r="G118" s="177" t="str">
        <f t="shared" si="14"/>
        <v>0,00</v>
      </c>
      <c r="H118" s="177" t="str">
        <f t="shared" si="14"/>
        <v>0,00</v>
      </c>
      <c r="I118" s="177" t="str">
        <f t="shared" si="14"/>
        <v>0,00</v>
      </c>
      <c r="J118" s="177" t="str">
        <f t="shared" si="14"/>
        <v>0,00</v>
      </c>
      <c r="K118" s="177" t="str">
        <f>IF(K117=0,"0,00",(STDEV(K104:K115)*100/K117))</f>
        <v>0,00</v>
      </c>
      <c r="L118" s="177" t="str">
        <f>IF(L117=0,"0,00",(STDEV(L104:L115)*100/L117))</f>
        <v>0,00</v>
      </c>
      <c r="M118" s="177" t="str">
        <f t="shared" si="14"/>
        <v>0,00</v>
      </c>
      <c r="N118" s="192"/>
      <c r="O118" s="193"/>
      <c r="P118" s="322" t="s">
        <v>1</v>
      </c>
      <c r="Q118" s="323"/>
      <c r="R118" s="207" t="e">
        <f aca="true" t="shared" si="15" ref="R118:W118">STDEV(R104:R115)*100/R117</f>
        <v>#DIV/0!</v>
      </c>
      <c r="S118" s="208" t="e">
        <f t="shared" si="15"/>
        <v>#DIV/0!</v>
      </c>
      <c r="T118" s="208" t="e">
        <f t="shared" si="15"/>
        <v>#DIV/0!</v>
      </c>
      <c r="U118" s="208" t="e">
        <f t="shared" si="15"/>
        <v>#DIV/0!</v>
      </c>
      <c r="V118" s="208" t="e">
        <f t="shared" si="15"/>
        <v>#DIV/0!</v>
      </c>
      <c r="W118" s="208" t="e">
        <f t="shared" si="15"/>
        <v>#DIV/0!</v>
      </c>
      <c r="X118" s="208" t="e">
        <f>STDEV(X104:X115)*100/X117</f>
        <v>#DIV/0!</v>
      </c>
      <c r="Y118" s="208" t="e">
        <f>STDEV(Y104:Y115)*100/Y117</f>
        <v>#DIV/0!</v>
      </c>
      <c r="Z118" s="208" t="e">
        <f>STDEV(Z104:Z115)*100/Z117</f>
        <v>#DIV/0!</v>
      </c>
      <c r="AA118" s="208" t="e">
        <f>STDEV(AA104:AA115)*100/AA117</f>
        <v>#DIV/0!</v>
      </c>
      <c r="AB118" s="208" t="e">
        <f>STDEV(AB104:AB115)*100/AB117</f>
        <v>#DIV/0!</v>
      </c>
      <c r="AC118" s="195"/>
      <c r="AD118" s="195"/>
      <c r="AE118" s="199"/>
      <c r="AF118" s="20"/>
      <c r="AG118" s="20"/>
      <c r="AH118" s="20"/>
      <c r="AI118" s="20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</row>
    <row r="119" spans="1:56" ht="15" customHeight="1">
      <c r="A119" s="395"/>
      <c r="B119" s="39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24"/>
      <c r="O119" s="125"/>
      <c r="P119" s="389"/>
      <c r="Q119" s="389"/>
      <c r="R119" s="48"/>
      <c r="S119" s="48"/>
      <c r="T119" s="48"/>
      <c r="U119" s="48"/>
      <c r="V119" s="48"/>
      <c r="W119" s="49"/>
      <c r="X119" s="48"/>
      <c r="Y119" s="48"/>
      <c r="Z119" s="48"/>
      <c r="AA119" s="48"/>
      <c r="AB119" s="48"/>
      <c r="AC119" s="18"/>
      <c r="AD119" s="18"/>
      <c r="AE119" s="18"/>
      <c r="AF119" s="20"/>
      <c r="AG119" s="20"/>
      <c r="AH119" s="20"/>
      <c r="AI119" s="20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</row>
    <row r="120" spans="1:56" s="34" customFormat="1" ht="15" customHeight="1">
      <c r="A120" s="63"/>
      <c r="B120" s="64"/>
      <c r="C120" s="64"/>
      <c r="D120" s="72"/>
      <c r="E120" s="64"/>
      <c r="F120" s="64"/>
      <c r="G120" s="64"/>
      <c r="H120" s="64"/>
      <c r="I120" s="72"/>
      <c r="J120" s="64"/>
      <c r="K120" s="64"/>
      <c r="L120" s="64"/>
      <c r="M120" s="64"/>
      <c r="N120" s="64"/>
      <c r="O120" s="65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57"/>
      <c r="AG120" s="57"/>
      <c r="AH120" s="57"/>
      <c r="AI120" s="57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</row>
    <row r="121" spans="1:35" s="7" customFormat="1" ht="15" customHeight="1">
      <c r="A121" s="285" t="str">
        <f>A1</f>
        <v>                                                                                      Perfil de Dissolução Comparativo</v>
      </c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7"/>
      <c r="P121" s="26"/>
      <c r="Q121" s="27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7" customFormat="1" ht="15" customHeight="1">
      <c r="A122" s="60"/>
      <c r="B122" s="154"/>
      <c r="C122" s="77"/>
      <c r="D122" s="77"/>
      <c r="E122" s="66"/>
      <c r="F122" s="66"/>
      <c r="G122" s="66"/>
      <c r="H122" s="66"/>
      <c r="I122" s="66"/>
      <c r="J122" s="66"/>
      <c r="K122" s="66"/>
      <c r="L122" s="66"/>
      <c r="M122" s="66"/>
      <c r="N122" s="77"/>
      <c r="O122" s="108"/>
      <c r="P122" s="27"/>
      <c r="Q122" s="27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7" customFormat="1" ht="15" customHeight="1">
      <c r="A123" s="60"/>
      <c r="B123" s="104" t="s">
        <v>36</v>
      </c>
      <c r="C123" s="77"/>
      <c r="D123" s="77"/>
      <c r="E123" s="66"/>
      <c r="F123" s="66"/>
      <c r="G123" s="66"/>
      <c r="H123" s="66"/>
      <c r="I123" s="66"/>
      <c r="J123" s="66"/>
      <c r="K123" s="66"/>
      <c r="L123" s="66"/>
      <c r="M123" s="66"/>
      <c r="N123" s="77"/>
      <c r="O123" s="108"/>
      <c r="P123" s="27"/>
      <c r="Q123" s="27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7" customFormat="1" ht="15" customHeight="1">
      <c r="A124" s="60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95"/>
      <c r="P124" s="27"/>
      <c r="Q124" s="27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9" customFormat="1" ht="15" customHeight="1">
      <c r="A125" s="6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95"/>
      <c r="P125" s="28"/>
      <c r="Q125" s="28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56" s="10" customFormat="1" ht="15" customHeight="1">
      <c r="A126" s="60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95"/>
      <c r="P126" s="28"/>
      <c r="Q126" s="28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  <c r="AG126" s="35"/>
      <c r="AH126" s="35"/>
      <c r="AI126" s="35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spans="1:56" s="12" customFormat="1" ht="15" customHeight="1">
      <c r="A127" s="60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95"/>
      <c r="P127" s="15"/>
      <c r="Q127" s="15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"/>
      <c r="AG127" s="4"/>
      <c r="AH127" s="4"/>
      <c r="AI127" s="4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s="12" customFormat="1" ht="15" customHeight="1">
      <c r="A128" s="60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95"/>
      <c r="P128" s="15"/>
      <c r="Q128" s="15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"/>
      <c r="AG128" s="4"/>
      <c r="AH128" s="4"/>
      <c r="AI128" s="4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s="12" customFormat="1" ht="15" customHeight="1">
      <c r="A129" s="60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95"/>
      <c r="P129" s="15"/>
      <c r="Q129" s="15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"/>
      <c r="AG129" s="4"/>
      <c r="AH129" s="4"/>
      <c r="AI129" s="4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5" customHeight="1">
      <c r="A130" s="60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95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20"/>
      <c r="AG130" s="20"/>
      <c r="AH130" s="20"/>
      <c r="AI130" s="20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</row>
    <row r="131" spans="1:56" s="42" customFormat="1" ht="21" customHeight="1">
      <c r="A131" s="60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95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273"/>
      <c r="AA131" s="273"/>
      <c r="AB131" s="38"/>
      <c r="AC131" s="39"/>
      <c r="AD131" s="39"/>
      <c r="AE131" s="39"/>
      <c r="AF131" s="40"/>
      <c r="AG131" s="40"/>
      <c r="AH131" s="40"/>
      <c r="AI131" s="40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</row>
    <row r="132" spans="1:56" s="46" customFormat="1" ht="15" customHeight="1">
      <c r="A132" s="60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95"/>
      <c r="P132" s="393"/>
      <c r="Q132" s="39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26"/>
      <c r="AD132" s="26"/>
      <c r="AE132" s="26"/>
      <c r="AF132" s="44"/>
      <c r="AG132" s="44"/>
      <c r="AH132" s="44"/>
      <c r="AI132" s="44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1:56" s="46" customFormat="1" ht="15" customHeight="1">
      <c r="A133" s="60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95"/>
      <c r="P133" s="393"/>
      <c r="Q133" s="39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26"/>
      <c r="AD133" s="26"/>
      <c r="AE133" s="26"/>
      <c r="AF133" s="44"/>
      <c r="AG133" s="44"/>
      <c r="AH133" s="44"/>
      <c r="AI133" s="44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1:56" ht="15" customHeight="1">
      <c r="A134" s="60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95"/>
      <c r="P134" s="394"/>
      <c r="Q134" s="394"/>
      <c r="R134" s="4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18"/>
      <c r="AD134" s="18"/>
      <c r="AE134" s="18"/>
      <c r="AF134" s="20"/>
      <c r="AG134" s="20"/>
      <c r="AH134" s="20"/>
      <c r="AI134" s="20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</row>
    <row r="135" spans="1:56" ht="15" customHeight="1">
      <c r="A135" s="60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95"/>
      <c r="P135" s="389"/>
      <c r="Q135" s="389"/>
      <c r="R135" s="48"/>
      <c r="S135" s="48"/>
      <c r="T135" s="49"/>
      <c r="U135" s="48"/>
      <c r="V135" s="48"/>
      <c r="W135" s="49"/>
      <c r="X135" s="48"/>
      <c r="Y135" s="48"/>
      <c r="Z135" s="48"/>
      <c r="AA135" s="48"/>
      <c r="AB135" s="48"/>
      <c r="AC135" s="18"/>
      <c r="AD135" s="18"/>
      <c r="AE135" s="18"/>
      <c r="AF135" s="20"/>
      <c r="AG135" s="20"/>
      <c r="AH135" s="20"/>
      <c r="AI135" s="20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</row>
    <row r="136" spans="1:56" ht="15" customHeight="1">
      <c r="A136" s="60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95"/>
      <c r="P136" s="389"/>
      <c r="Q136" s="389"/>
      <c r="R136" s="48"/>
      <c r="S136" s="48"/>
      <c r="T136" s="48"/>
      <c r="U136" s="48"/>
      <c r="V136" s="48"/>
      <c r="W136" s="49"/>
      <c r="X136" s="48"/>
      <c r="Y136" s="48"/>
      <c r="Z136" s="48"/>
      <c r="AA136" s="48"/>
      <c r="AB136" s="48"/>
      <c r="AC136" s="18"/>
      <c r="AD136" s="18"/>
      <c r="AE136" s="18"/>
      <c r="AF136" s="20"/>
      <c r="AG136" s="20"/>
      <c r="AH136" s="20"/>
      <c r="AI136" s="20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</row>
    <row r="137" spans="1:56" ht="15" customHeight="1">
      <c r="A137" s="60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95"/>
      <c r="P137" s="389"/>
      <c r="Q137" s="389"/>
      <c r="R137" s="48"/>
      <c r="S137" s="48"/>
      <c r="T137" s="48"/>
      <c r="U137" s="48"/>
      <c r="V137" s="48"/>
      <c r="W137" s="49"/>
      <c r="X137" s="48"/>
      <c r="Y137" s="48"/>
      <c r="Z137" s="48"/>
      <c r="AA137" s="48"/>
      <c r="AB137" s="48"/>
      <c r="AC137" s="18"/>
      <c r="AD137" s="18"/>
      <c r="AE137" s="18"/>
      <c r="AF137" s="20"/>
      <c r="AG137" s="20"/>
      <c r="AH137" s="20"/>
      <c r="AI137" s="20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</row>
    <row r="138" spans="1:56" ht="15" customHeight="1">
      <c r="A138" s="60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95"/>
      <c r="P138" s="389"/>
      <c r="Q138" s="389"/>
      <c r="R138" s="48"/>
      <c r="S138" s="48"/>
      <c r="T138" s="48"/>
      <c r="U138" s="48"/>
      <c r="V138" s="48"/>
      <c r="W138" s="49"/>
      <c r="X138" s="48"/>
      <c r="Y138" s="48"/>
      <c r="Z138" s="48"/>
      <c r="AA138" s="48"/>
      <c r="AB138" s="48"/>
      <c r="AC138" s="18"/>
      <c r="AD138" s="18"/>
      <c r="AE138" s="18"/>
      <c r="AF138" s="20"/>
      <c r="AG138" s="20"/>
      <c r="AH138" s="20"/>
      <c r="AI138" s="20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</row>
    <row r="139" spans="1:56" ht="15" customHeight="1">
      <c r="A139" s="60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95"/>
      <c r="P139" s="389"/>
      <c r="Q139" s="389"/>
      <c r="R139" s="48"/>
      <c r="S139" s="48"/>
      <c r="T139" s="48"/>
      <c r="U139" s="48"/>
      <c r="V139" s="48"/>
      <c r="W139" s="49"/>
      <c r="X139" s="48"/>
      <c r="Y139" s="48"/>
      <c r="Z139" s="48"/>
      <c r="AA139" s="48"/>
      <c r="AB139" s="48"/>
      <c r="AC139" s="18"/>
      <c r="AD139" s="18"/>
      <c r="AE139" s="18"/>
      <c r="AF139" s="20"/>
      <c r="AG139" s="20"/>
      <c r="AH139" s="20"/>
      <c r="AI139" s="20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</row>
    <row r="140" spans="1:56" ht="15" customHeight="1">
      <c r="A140" s="60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95"/>
      <c r="P140" s="389"/>
      <c r="Q140" s="389"/>
      <c r="R140" s="48"/>
      <c r="S140" s="48"/>
      <c r="T140" s="48"/>
      <c r="U140" s="48"/>
      <c r="V140" s="48"/>
      <c r="W140" s="49"/>
      <c r="X140" s="48"/>
      <c r="Y140" s="48"/>
      <c r="Z140" s="48"/>
      <c r="AA140" s="48"/>
      <c r="AB140" s="48"/>
      <c r="AC140" s="18"/>
      <c r="AD140" s="18"/>
      <c r="AE140" s="18"/>
      <c r="AF140" s="20"/>
      <c r="AG140" s="20"/>
      <c r="AH140" s="20"/>
      <c r="AI140" s="20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</row>
    <row r="141" spans="1:56" ht="15" customHeight="1">
      <c r="A141" s="60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95"/>
      <c r="P141" s="389"/>
      <c r="Q141" s="389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18"/>
      <c r="AD141" s="18"/>
      <c r="AE141" s="18"/>
      <c r="AF141" s="20"/>
      <c r="AG141" s="20"/>
      <c r="AH141" s="20"/>
      <c r="AI141" s="20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</row>
    <row r="142" spans="1:56" ht="15" customHeight="1">
      <c r="A142" s="60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95"/>
      <c r="P142" s="389"/>
      <c r="Q142" s="389"/>
      <c r="R142" s="48"/>
      <c r="S142" s="48"/>
      <c r="T142" s="48"/>
      <c r="U142" s="48"/>
      <c r="V142" s="48"/>
      <c r="W142" s="49"/>
      <c r="X142" s="48"/>
      <c r="Y142" s="48"/>
      <c r="Z142" s="48"/>
      <c r="AA142" s="48"/>
      <c r="AB142" s="48"/>
      <c r="AC142" s="18"/>
      <c r="AD142" s="18"/>
      <c r="AE142" s="18"/>
      <c r="AF142" s="20"/>
      <c r="AG142" s="20"/>
      <c r="AH142" s="20"/>
      <c r="AI142" s="20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</row>
    <row r="143" spans="1:56" ht="15" customHeight="1">
      <c r="A143" s="60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95"/>
      <c r="P143" s="389"/>
      <c r="Q143" s="389"/>
      <c r="R143" s="48"/>
      <c r="S143" s="48"/>
      <c r="T143" s="48"/>
      <c r="U143" s="48"/>
      <c r="V143" s="48"/>
      <c r="W143" s="49"/>
      <c r="X143" s="48"/>
      <c r="Y143" s="48"/>
      <c r="Z143" s="48"/>
      <c r="AA143" s="48"/>
      <c r="AB143" s="48"/>
      <c r="AC143" s="18"/>
      <c r="AD143" s="18"/>
      <c r="AE143" s="18"/>
      <c r="AF143" s="20"/>
      <c r="AG143" s="20"/>
      <c r="AH143" s="20"/>
      <c r="AI143" s="20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</row>
    <row r="144" spans="1:56" ht="15" customHeight="1">
      <c r="A144" s="60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95"/>
      <c r="P144" s="389"/>
      <c r="Q144" s="389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18"/>
      <c r="AD144" s="18"/>
      <c r="AE144" s="18"/>
      <c r="AF144" s="20"/>
      <c r="AG144" s="20"/>
      <c r="AH144" s="20"/>
      <c r="AI144" s="20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" customHeight="1">
      <c r="A145" s="60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95"/>
      <c r="P145" s="389"/>
      <c r="Q145" s="389"/>
      <c r="R145" s="48"/>
      <c r="S145" s="48"/>
      <c r="T145" s="48"/>
      <c r="U145" s="48"/>
      <c r="V145" s="48"/>
      <c r="W145" s="49"/>
      <c r="X145" s="48"/>
      <c r="Y145" s="48"/>
      <c r="Z145" s="48"/>
      <c r="AA145" s="48"/>
      <c r="AB145" s="48"/>
      <c r="AC145" s="18"/>
      <c r="AD145" s="18"/>
      <c r="AE145" s="18"/>
      <c r="AF145" s="20"/>
      <c r="AG145" s="20"/>
      <c r="AH145" s="20"/>
      <c r="AI145" s="20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" customHeight="1">
      <c r="A146" s="60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95"/>
      <c r="P146" s="389"/>
      <c r="Q146" s="389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18"/>
      <c r="AD146" s="18"/>
      <c r="AE146" s="18"/>
      <c r="AF146" s="20"/>
      <c r="AG146" s="20"/>
      <c r="AH146" s="20"/>
      <c r="AI146" s="20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" customHeight="1">
      <c r="A147" s="60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95"/>
      <c r="P147" s="389"/>
      <c r="Q147" s="389"/>
      <c r="R147" s="50"/>
      <c r="S147" s="50"/>
      <c r="T147" s="50"/>
      <c r="U147" s="50"/>
      <c r="V147" s="50"/>
      <c r="W147" s="22"/>
      <c r="X147" s="22"/>
      <c r="Y147" s="22"/>
      <c r="Z147" s="22"/>
      <c r="AA147" s="22"/>
      <c r="AB147" s="22"/>
      <c r="AC147" s="18"/>
      <c r="AD147" s="18"/>
      <c r="AE147" s="18"/>
      <c r="AF147" s="20"/>
      <c r="AG147" s="20"/>
      <c r="AH147" s="20"/>
      <c r="AI147" s="20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s="55" customFormat="1" ht="15" customHeight="1">
      <c r="A148" s="60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95"/>
      <c r="P148" s="393"/>
      <c r="Q148" s="393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43"/>
      <c r="AD148" s="85"/>
      <c r="AE148" s="52"/>
      <c r="AF148" s="53"/>
      <c r="AG148" s="53"/>
      <c r="AH148" s="53"/>
      <c r="AI148" s="53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</row>
    <row r="149" spans="1:56" s="46" customFormat="1" ht="15" customHeight="1">
      <c r="A149" s="60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95"/>
      <c r="P149" s="392"/>
      <c r="Q149" s="392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6"/>
      <c r="AD149" s="26"/>
      <c r="AE149" s="26"/>
      <c r="AF149" s="44"/>
      <c r="AG149" s="44"/>
      <c r="AH149" s="44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</row>
    <row r="150" spans="1:35" s="31" customFormat="1" ht="15" customHeight="1">
      <c r="A150" s="60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95"/>
      <c r="P150" s="56"/>
      <c r="Q150" s="56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22"/>
      <c r="AC150" s="22"/>
      <c r="AD150" s="22"/>
      <c r="AE150" s="22"/>
      <c r="AF150" s="30"/>
      <c r="AG150" s="30"/>
      <c r="AH150" s="30"/>
      <c r="AI150" s="30"/>
    </row>
    <row r="151" spans="1:35" s="31" customFormat="1" ht="15" customHeight="1">
      <c r="A151" s="60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95"/>
      <c r="P151" s="56"/>
      <c r="Q151" s="56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22"/>
      <c r="AC151" s="22"/>
      <c r="AD151" s="22"/>
      <c r="AE151" s="22"/>
      <c r="AF151" s="30"/>
      <c r="AG151" s="30"/>
      <c r="AH151" s="30"/>
      <c r="AI151" s="30"/>
    </row>
    <row r="152" spans="1:35" s="31" customFormat="1" ht="15" customHeight="1">
      <c r="A152" s="60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95"/>
      <c r="P152" s="56"/>
      <c r="Q152" s="56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22"/>
      <c r="AC152" s="22"/>
      <c r="AD152" s="22"/>
      <c r="AE152" s="22"/>
      <c r="AF152" s="30"/>
      <c r="AG152" s="30"/>
      <c r="AH152" s="30"/>
      <c r="AI152" s="30"/>
    </row>
    <row r="153" spans="1:35" s="31" customFormat="1" ht="15" customHeight="1">
      <c r="A153" s="60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95"/>
      <c r="P153" s="56"/>
      <c r="Q153" s="56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22"/>
      <c r="AC153" s="22"/>
      <c r="AD153" s="22"/>
      <c r="AE153" s="22"/>
      <c r="AF153" s="30"/>
      <c r="AG153" s="30"/>
      <c r="AH153" s="30"/>
      <c r="AI153" s="30"/>
    </row>
    <row r="154" spans="1:35" ht="15" customHeight="1">
      <c r="A154" s="60"/>
      <c r="B154" s="66"/>
      <c r="C154" s="66"/>
      <c r="D154" s="66"/>
      <c r="E154" s="66"/>
      <c r="F154" s="66"/>
      <c r="G154" s="129" t="s">
        <v>12</v>
      </c>
      <c r="H154" s="218" t="str">
        <f>D186</f>
        <v>0</v>
      </c>
      <c r="I154" s="66"/>
      <c r="J154" s="66"/>
      <c r="K154" s="66"/>
      <c r="L154" s="66"/>
      <c r="M154" s="66"/>
      <c r="N154" s="66"/>
      <c r="O154" s="95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</row>
    <row r="155" spans="1:35" ht="15" customHeight="1">
      <c r="A155" s="60"/>
      <c r="B155" s="66"/>
      <c r="C155" s="66"/>
      <c r="D155" s="66"/>
      <c r="E155" s="66"/>
      <c r="F155" s="66"/>
      <c r="G155" s="130" t="s">
        <v>7</v>
      </c>
      <c r="H155" s="219" t="str">
        <f>D187</f>
        <v>0</v>
      </c>
      <c r="I155" s="66"/>
      <c r="J155" s="66"/>
      <c r="K155" s="66"/>
      <c r="L155" s="66"/>
      <c r="M155" s="66"/>
      <c r="N155" s="66"/>
      <c r="O155" s="95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9"/>
      <c r="AG155" s="19"/>
      <c r="AH155" s="19"/>
      <c r="AI155" s="19"/>
    </row>
    <row r="156" spans="1:35" s="34" customFormat="1" ht="15" customHeight="1">
      <c r="A156" s="102"/>
      <c r="B156" s="131"/>
      <c r="C156" s="131"/>
      <c r="D156" s="131"/>
      <c r="E156" s="66"/>
      <c r="F156" s="66"/>
      <c r="G156" s="66"/>
      <c r="H156" s="131"/>
      <c r="I156" s="131"/>
      <c r="J156" s="131"/>
      <c r="K156" s="131"/>
      <c r="L156" s="131"/>
      <c r="M156" s="131"/>
      <c r="N156" s="131"/>
      <c r="O156" s="101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3"/>
      <c r="AG156" s="33"/>
      <c r="AH156" s="33"/>
      <c r="AI156" s="33"/>
    </row>
    <row r="157" spans="1:35" s="34" customFormat="1" ht="15" customHeight="1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128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3"/>
      <c r="AG157" s="33"/>
      <c r="AH157" s="33"/>
      <c r="AI157" s="33"/>
    </row>
    <row r="158" spans="1:35" s="34" customFormat="1" ht="15" customHeight="1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128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3"/>
      <c r="AG158" s="33"/>
      <c r="AH158" s="33"/>
      <c r="AI158" s="33"/>
    </row>
    <row r="159" spans="1:35" s="34" customFormat="1" ht="15" customHeight="1">
      <c r="A159" s="63"/>
      <c r="B159" s="64"/>
      <c r="C159" s="64"/>
      <c r="D159" s="72"/>
      <c r="E159" s="64"/>
      <c r="F159" s="64"/>
      <c r="G159" s="64"/>
      <c r="H159" s="64"/>
      <c r="I159" s="72"/>
      <c r="J159" s="64"/>
      <c r="K159" s="64"/>
      <c r="L159" s="64"/>
      <c r="M159" s="64"/>
      <c r="N159" s="64"/>
      <c r="O159" s="65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3"/>
      <c r="AG159" s="33"/>
      <c r="AH159" s="33"/>
      <c r="AI159" s="33"/>
    </row>
    <row r="160" spans="1:35" s="7" customFormat="1" ht="15" customHeight="1">
      <c r="A160" s="285" t="str">
        <f>A1</f>
        <v>                                                                                      Perfil de Dissolução Comparativo</v>
      </c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7"/>
      <c r="P160" s="26"/>
      <c r="Q160" s="27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s="7" customFormat="1" ht="15" customHeight="1">
      <c r="A161" s="60"/>
      <c r="B161" s="154"/>
      <c r="C161" s="77"/>
      <c r="D161" s="77"/>
      <c r="E161" s="66"/>
      <c r="F161" s="66"/>
      <c r="G161" s="66"/>
      <c r="H161" s="66"/>
      <c r="I161" s="66"/>
      <c r="J161" s="66"/>
      <c r="K161" s="66"/>
      <c r="L161" s="66"/>
      <c r="M161" s="66"/>
      <c r="N161" s="77"/>
      <c r="O161" s="108"/>
      <c r="P161" s="27"/>
      <c r="Q161" s="27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7" customFormat="1" ht="15" customHeight="1">
      <c r="A162" s="60"/>
      <c r="B162" s="104" t="s">
        <v>73</v>
      </c>
      <c r="C162" s="77"/>
      <c r="D162" s="77"/>
      <c r="E162" s="66"/>
      <c r="F162" s="66"/>
      <c r="G162" s="66"/>
      <c r="H162" s="66"/>
      <c r="I162" s="66"/>
      <c r="J162" s="66"/>
      <c r="K162" s="66"/>
      <c r="L162" s="66"/>
      <c r="M162" s="66"/>
      <c r="N162" s="77"/>
      <c r="O162" s="108"/>
      <c r="P162" s="27"/>
      <c r="Q162" s="27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s="7" customFormat="1" ht="15" customHeight="1">
      <c r="A163" s="60"/>
      <c r="B163" s="109"/>
      <c r="C163" s="77"/>
      <c r="D163" s="132"/>
      <c r="E163" s="66"/>
      <c r="F163" s="66"/>
      <c r="G163" s="66"/>
      <c r="H163" s="66"/>
      <c r="I163" s="66"/>
      <c r="J163" s="66"/>
      <c r="K163" s="66"/>
      <c r="L163" s="66"/>
      <c r="M163" s="66"/>
      <c r="N163" s="77"/>
      <c r="O163" s="108"/>
      <c r="P163" s="27"/>
      <c r="Q163" s="27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s="9" customFormat="1" ht="15" customHeight="1">
      <c r="A164" s="60"/>
      <c r="B164" s="109"/>
      <c r="C164" s="77"/>
      <c r="D164" s="118"/>
      <c r="E164" s="66"/>
      <c r="F164" s="66"/>
      <c r="G164" s="66"/>
      <c r="H164" s="66"/>
      <c r="I164" s="119"/>
      <c r="J164" s="119"/>
      <c r="K164" s="119"/>
      <c r="L164" s="119"/>
      <c r="M164" s="66"/>
      <c r="N164" s="119"/>
      <c r="O164" s="120"/>
      <c r="P164" s="28"/>
      <c r="Q164" s="28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56" s="10" customFormat="1" ht="15" customHeight="1">
      <c r="A165" s="11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13"/>
      <c r="P165" s="28"/>
      <c r="Q165" s="28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5"/>
      <c r="AG165" s="35"/>
      <c r="AH165" s="35"/>
      <c r="AI165" s="35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</row>
    <row r="166" spans="1:35" ht="15" customHeight="1">
      <c r="A166" s="60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95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</row>
    <row r="167" spans="1:35" ht="15" customHeight="1">
      <c r="A167" s="60"/>
      <c r="B167" s="407" t="s">
        <v>37</v>
      </c>
      <c r="C167" s="408"/>
      <c r="D167" s="408"/>
      <c r="E167" s="408"/>
      <c r="F167" s="66"/>
      <c r="G167" s="66"/>
      <c r="H167" s="407" t="s">
        <v>38</v>
      </c>
      <c r="I167" s="407"/>
      <c r="J167" s="407"/>
      <c r="K167" s="407"/>
      <c r="L167" s="407"/>
      <c r="M167" s="407"/>
      <c r="N167" s="66"/>
      <c r="O167" s="95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9"/>
      <c r="AG167" s="19"/>
      <c r="AH167" s="19"/>
      <c r="AI167" s="19"/>
    </row>
    <row r="168" spans="1:35" ht="15" customHeight="1">
      <c r="A168" s="60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95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9"/>
      <c r="AG168" s="19"/>
      <c r="AH168" s="19"/>
      <c r="AI168" s="19"/>
    </row>
    <row r="169" spans="1:35" ht="15" customHeight="1">
      <c r="A169" s="23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34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9"/>
      <c r="AG169" s="19"/>
      <c r="AH169" s="19"/>
      <c r="AI169" s="19"/>
    </row>
    <row r="170" spans="1:35" ht="15" customHeight="1">
      <c r="A170" s="445" t="s">
        <v>67</v>
      </c>
      <c r="B170" s="446"/>
      <c r="C170" s="446"/>
      <c r="D170" s="446"/>
      <c r="E170" s="446"/>
      <c r="F170" s="446"/>
      <c r="G170" s="446"/>
      <c r="H170" s="447" t="str">
        <f>A173</f>
        <v>nome do ativo (Reg - Piloto)</v>
      </c>
      <c r="I170" s="447"/>
      <c r="J170" s="447"/>
      <c r="K170" s="447"/>
      <c r="L170" s="447"/>
      <c r="M170" s="447"/>
      <c r="N170" s="447"/>
      <c r="O170" s="44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9"/>
      <c r="AG170" s="19"/>
      <c r="AH170" s="19"/>
      <c r="AI170" s="19"/>
    </row>
    <row r="171" spans="1:35" ht="15" customHeight="1">
      <c r="A171" s="449" t="str">
        <f>P100</f>
        <v>Nome do medicamento referência</v>
      </c>
      <c r="B171" s="450"/>
      <c r="C171" s="450"/>
      <c r="D171" s="450"/>
      <c r="E171" s="450"/>
      <c r="F171" s="450"/>
      <c r="G171" s="450"/>
      <c r="H171" s="231" t="s">
        <v>66</v>
      </c>
      <c r="I171" s="451" t="str">
        <f>P69</f>
        <v>Nome do medicamento teste</v>
      </c>
      <c r="J171" s="451"/>
      <c r="K171" s="451"/>
      <c r="L171" s="451"/>
      <c r="M171" s="451"/>
      <c r="N171" s="451"/>
      <c r="O171" s="452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9"/>
      <c r="AG171" s="19"/>
      <c r="AH171" s="19"/>
      <c r="AI171" s="19"/>
    </row>
    <row r="172" spans="1:35" ht="15" customHeight="1">
      <c r="A172" s="428" t="s">
        <v>3</v>
      </c>
      <c r="B172" s="428"/>
      <c r="C172" s="209">
        <f aca="true" t="shared" si="16" ref="C172:M172">C70</f>
        <v>1</v>
      </c>
      <c r="D172" s="209">
        <f t="shared" si="16"/>
        <v>2</v>
      </c>
      <c r="E172" s="209">
        <f t="shared" si="16"/>
        <v>4</v>
      </c>
      <c r="F172" s="209">
        <f t="shared" si="16"/>
        <v>10</v>
      </c>
      <c r="G172" s="209">
        <f t="shared" si="16"/>
        <v>30</v>
      </c>
      <c r="H172" s="209">
        <f t="shared" si="16"/>
        <v>60</v>
      </c>
      <c r="I172" s="209">
        <f t="shared" si="16"/>
        <v>120</v>
      </c>
      <c r="J172" s="209">
        <f t="shared" si="16"/>
        <v>240</v>
      </c>
      <c r="K172" s="209">
        <f t="shared" si="16"/>
        <v>360</v>
      </c>
      <c r="L172" s="209">
        <f t="shared" si="16"/>
        <v>480</v>
      </c>
      <c r="M172" s="209">
        <f t="shared" si="16"/>
        <v>600</v>
      </c>
      <c r="N172" s="210"/>
      <c r="O172" s="2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9"/>
      <c r="AG172" s="19"/>
      <c r="AH172" s="19"/>
      <c r="AI172" s="19"/>
    </row>
    <row r="173" spans="1:35" ht="15" customHeight="1">
      <c r="A173" s="429" t="s">
        <v>13</v>
      </c>
      <c r="B173" s="429"/>
      <c r="C173" s="212">
        <f aca="true" t="shared" si="17" ref="C173:M173">C117-C86</f>
        <v>0</v>
      </c>
      <c r="D173" s="212">
        <f t="shared" si="17"/>
        <v>0</v>
      </c>
      <c r="E173" s="212">
        <f t="shared" si="17"/>
        <v>0</v>
      </c>
      <c r="F173" s="212">
        <f t="shared" si="17"/>
        <v>0</v>
      </c>
      <c r="G173" s="212">
        <f t="shared" si="17"/>
        <v>0</v>
      </c>
      <c r="H173" s="212">
        <f t="shared" si="17"/>
        <v>0</v>
      </c>
      <c r="I173" s="212">
        <f t="shared" si="17"/>
        <v>0</v>
      </c>
      <c r="J173" s="212">
        <f t="shared" si="17"/>
        <v>0</v>
      </c>
      <c r="K173" s="212">
        <f t="shared" si="17"/>
        <v>0</v>
      </c>
      <c r="L173" s="212">
        <f t="shared" si="17"/>
        <v>0</v>
      </c>
      <c r="M173" s="212">
        <f t="shared" si="17"/>
        <v>0</v>
      </c>
      <c r="N173" s="213"/>
      <c r="O173" s="214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9"/>
      <c r="AG173" s="19"/>
      <c r="AH173" s="19"/>
      <c r="AI173" s="19"/>
    </row>
    <row r="174" spans="1:35" ht="15" customHeight="1">
      <c r="A174" s="430" t="s">
        <v>14</v>
      </c>
      <c r="B174" s="431"/>
      <c r="C174" s="212">
        <f aca="true" t="shared" si="18" ref="C174:M174">ABS(C173)</f>
        <v>0</v>
      </c>
      <c r="D174" s="212">
        <f>ABS(D173)</f>
        <v>0</v>
      </c>
      <c r="E174" s="212">
        <f>ABS(E173)</f>
        <v>0</v>
      </c>
      <c r="F174" s="212">
        <f t="shared" si="18"/>
        <v>0</v>
      </c>
      <c r="G174" s="212">
        <f t="shared" si="18"/>
        <v>0</v>
      </c>
      <c r="H174" s="212">
        <f t="shared" si="18"/>
        <v>0</v>
      </c>
      <c r="I174" s="212">
        <f t="shared" si="18"/>
        <v>0</v>
      </c>
      <c r="J174" s="212">
        <f t="shared" si="18"/>
        <v>0</v>
      </c>
      <c r="K174" s="212">
        <f>ABS(K173)</f>
        <v>0</v>
      </c>
      <c r="L174" s="212">
        <f>ABS(L173)</f>
        <v>0</v>
      </c>
      <c r="M174" s="212">
        <f t="shared" si="18"/>
        <v>0</v>
      </c>
      <c r="N174" s="215" t="s">
        <v>2</v>
      </c>
      <c r="O174" s="216">
        <f>SUM(Q177:Y177)</f>
        <v>0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9"/>
      <c r="AG174" s="19"/>
      <c r="AH174" s="19"/>
      <c r="AI174" s="19"/>
    </row>
    <row r="175" spans="1:35" ht="15" customHeight="1">
      <c r="A175" s="429" t="s">
        <v>15</v>
      </c>
      <c r="B175" s="429"/>
      <c r="C175" s="217">
        <f aca="true" t="shared" si="19" ref="C175:M175">C174^2</f>
        <v>0</v>
      </c>
      <c r="D175" s="217">
        <f t="shared" si="19"/>
        <v>0</v>
      </c>
      <c r="E175" s="217">
        <f t="shared" si="19"/>
        <v>0</v>
      </c>
      <c r="F175" s="217">
        <f t="shared" si="19"/>
        <v>0</v>
      </c>
      <c r="G175" s="217">
        <f t="shared" si="19"/>
        <v>0</v>
      </c>
      <c r="H175" s="217">
        <f t="shared" si="19"/>
        <v>0</v>
      </c>
      <c r="I175" s="217">
        <f t="shared" si="19"/>
        <v>0</v>
      </c>
      <c r="J175" s="217">
        <f t="shared" si="19"/>
        <v>0</v>
      </c>
      <c r="K175" s="217">
        <f>K174^2</f>
        <v>0</v>
      </c>
      <c r="L175" s="217">
        <f>L174^2</f>
        <v>0</v>
      </c>
      <c r="M175" s="217">
        <f t="shared" si="19"/>
        <v>0</v>
      </c>
      <c r="N175" s="215" t="s">
        <v>2</v>
      </c>
      <c r="O175" s="216">
        <f>SUM(Q178:Y178)</f>
        <v>0</v>
      </c>
      <c r="P175" s="18"/>
      <c r="Q175" s="18"/>
      <c r="R175" s="18"/>
      <c r="S175" s="440"/>
      <c r="T175" s="440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9"/>
      <c r="AG175" s="19"/>
      <c r="AH175" s="19"/>
      <c r="AI175" s="19"/>
    </row>
    <row r="176" spans="1:35" ht="15" customHeight="1">
      <c r="A176" s="227"/>
      <c r="B176" s="228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67"/>
      <c r="N176" s="67"/>
      <c r="O176" s="22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9"/>
      <c r="AG176" s="19"/>
      <c r="AH176" s="19"/>
      <c r="AI176" s="19"/>
    </row>
    <row r="177" spans="1:35" ht="15" customHeight="1">
      <c r="A177" s="441" t="s">
        <v>64</v>
      </c>
      <c r="B177" s="442"/>
      <c r="C177" s="275">
        <f aca="true" t="shared" si="20" ref="C177:M177">C70</f>
        <v>1</v>
      </c>
      <c r="D177" s="276">
        <f t="shared" si="20"/>
        <v>2</v>
      </c>
      <c r="E177" s="276">
        <f t="shared" si="20"/>
        <v>4</v>
      </c>
      <c r="F177" s="276">
        <f t="shared" si="20"/>
        <v>10</v>
      </c>
      <c r="G177" s="276">
        <f t="shared" si="20"/>
        <v>30</v>
      </c>
      <c r="H177" s="274">
        <f t="shared" si="20"/>
        <v>60</v>
      </c>
      <c r="I177" s="274">
        <f t="shared" si="20"/>
        <v>120</v>
      </c>
      <c r="J177" s="274">
        <f t="shared" si="20"/>
        <v>240</v>
      </c>
      <c r="K177" s="274">
        <f t="shared" si="20"/>
        <v>360</v>
      </c>
      <c r="L177" s="274">
        <f t="shared" si="20"/>
        <v>480</v>
      </c>
      <c r="M177" s="274">
        <f t="shared" si="20"/>
        <v>600</v>
      </c>
      <c r="N177" s="256"/>
      <c r="O177" s="239"/>
      <c r="P177" s="18"/>
      <c r="Q177" s="255">
        <f aca="true" t="shared" si="21" ref="Q177:X177">IF(C178="OK",C174,"")</f>
      </c>
      <c r="R177" s="255">
        <f t="shared" si="21"/>
      </c>
      <c r="S177" s="255">
        <f t="shared" si="21"/>
      </c>
      <c r="T177" s="255">
        <f t="shared" si="21"/>
      </c>
      <c r="U177" s="255">
        <f t="shared" si="21"/>
      </c>
      <c r="V177" s="255">
        <f t="shared" si="21"/>
      </c>
      <c r="W177" s="255">
        <f t="shared" si="21"/>
      </c>
      <c r="X177" s="255">
        <f t="shared" si="21"/>
      </c>
      <c r="Y177" s="255">
        <f>IF(M178="OK",M174,"")</f>
      </c>
      <c r="Z177" s="255"/>
      <c r="AA177" s="255"/>
      <c r="AB177" s="18"/>
      <c r="AC177" s="18"/>
      <c r="AD177" s="18"/>
      <c r="AE177" s="18"/>
      <c r="AF177" s="19"/>
      <c r="AG177" s="19"/>
      <c r="AH177" s="19"/>
      <c r="AI177" s="19"/>
    </row>
    <row r="178" spans="1:35" ht="15" customHeight="1">
      <c r="A178" s="441"/>
      <c r="B178" s="44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59"/>
      <c r="O178" s="239"/>
      <c r="P178" s="18"/>
      <c r="Q178" s="255">
        <f aca="true" t="shared" si="22" ref="Q178:X178">IF(C178="OK",C175,"")</f>
      </c>
      <c r="R178" s="255">
        <f t="shared" si="22"/>
      </c>
      <c r="S178" s="255">
        <f t="shared" si="22"/>
      </c>
      <c r="T178" s="255">
        <f t="shared" si="22"/>
      </c>
      <c r="U178" s="255">
        <f t="shared" si="22"/>
      </c>
      <c r="V178" s="255">
        <f t="shared" si="22"/>
      </c>
      <c r="W178" s="255">
        <f t="shared" si="22"/>
      </c>
      <c r="X178" s="255">
        <f t="shared" si="22"/>
      </c>
      <c r="Y178" s="255">
        <f>IF(M178="OK",M175,"")</f>
      </c>
      <c r="Z178" s="255"/>
      <c r="AA178" s="255"/>
      <c r="AB178" s="18"/>
      <c r="AC178" s="18"/>
      <c r="AD178" s="18"/>
      <c r="AE178" s="18"/>
      <c r="AF178" s="19"/>
      <c r="AG178" s="19"/>
      <c r="AH178" s="19"/>
      <c r="AI178" s="19"/>
    </row>
    <row r="179" spans="1:35" ht="15" customHeight="1">
      <c r="A179" s="441"/>
      <c r="B179" s="442"/>
      <c r="C179" s="258"/>
      <c r="D179" s="258"/>
      <c r="E179" s="258"/>
      <c r="F179" s="258"/>
      <c r="G179" s="258"/>
      <c r="H179" s="258"/>
      <c r="I179" s="258"/>
      <c r="J179" s="337"/>
      <c r="K179" s="337"/>
      <c r="L179" s="337"/>
      <c r="M179" s="338"/>
      <c r="N179" s="339"/>
      <c r="O179" s="239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9"/>
      <c r="AG179" s="19"/>
      <c r="AH179" s="19"/>
      <c r="AI179" s="19"/>
    </row>
    <row r="180" spans="1:35" ht="15" customHeight="1">
      <c r="A180" s="441"/>
      <c r="B180" s="442"/>
      <c r="C180" s="256"/>
      <c r="D180" s="256"/>
      <c r="E180" s="256"/>
      <c r="F180" s="256"/>
      <c r="G180" s="256"/>
      <c r="H180" s="257"/>
      <c r="I180" s="213"/>
      <c r="J180" s="213"/>
      <c r="K180" s="213"/>
      <c r="L180" s="213"/>
      <c r="M180" s="220"/>
      <c r="N180" s="220"/>
      <c r="O180" s="9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9"/>
      <c r="AG180" s="19"/>
      <c r="AH180" s="19"/>
      <c r="AI180" s="19"/>
    </row>
    <row r="181" spans="1:35" ht="15" customHeight="1">
      <c r="A181" s="135"/>
      <c r="B181" s="66"/>
      <c r="C181" s="21"/>
      <c r="D181" s="21"/>
      <c r="E181" s="21"/>
      <c r="F181" s="21"/>
      <c r="G181" s="21"/>
      <c r="H181" s="66"/>
      <c r="I181" s="133"/>
      <c r="J181" s="133"/>
      <c r="K181" s="133"/>
      <c r="L181" s="133"/>
      <c r="M181" s="67"/>
      <c r="N181" s="67"/>
      <c r="O181" s="9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9"/>
      <c r="AG181" s="19"/>
      <c r="AH181" s="19"/>
      <c r="AI181" s="19"/>
    </row>
    <row r="182" spans="1:35" ht="15" customHeight="1">
      <c r="A182" s="117" t="s">
        <v>0</v>
      </c>
      <c r="B182" s="134" t="s">
        <v>16</v>
      </c>
      <c r="C182" s="133"/>
      <c r="D182" s="133"/>
      <c r="E182" s="66"/>
      <c r="F182" s="66"/>
      <c r="G182" s="112" t="s">
        <v>11</v>
      </c>
      <c r="H182" s="66" t="s">
        <v>18</v>
      </c>
      <c r="I182" s="133"/>
      <c r="J182" s="133"/>
      <c r="K182" s="133"/>
      <c r="L182" s="133"/>
      <c r="M182" s="133"/>
      <c r="N182" s="133"/>
      <c r="O182" s="9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9"/>
      <c r="AG182" s="19"/>
      <c r="AH182" s="19"/>
      <c r="AI182" s="19"/>
    </row>
    <row r="183" spans="1:35" ht="15" customHeight="1">
      <c r="A183" s="135"/>
      <c r="B183" s="66" t="s">
        <v>17</v>
      </c>
      <c r="C183" s="133"/>
      <c r="D183" s="133"/>
      <c r="E183" s="66"/>
      <c r="F183" s="66"/>
      <c r="G183" s="66"/>
      <c r="H183" s="133"/>
      <c r="I183" s="133"/>
      <c r="J183" s="133"/>
      <c r="K183" s="133"/>
      <c r="L183" s="133"/>
      <c r="M183" s="133"/>
      <c r="N183" s="133"/>
      <c r="O183" s="9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9"/>
      <c r="AG183" s="19"/>
      <c r="AH183" s="19"/>
      <c r="AI183" s="19"/>
    </row>
    <row r="184" spans="1:35" ht="15" customHeight="1">
      <c r="A184" s="126"/>
      <c r="B184" s="133"/>
      <c r="C184" s="133"/>
      <c r="D184" s="133"/>
      <c r="E184" s="133"/>
      <c r="F184" s="133"/>
      <c r="G184" s="133"/>
      <c r="H184" s="112" t="s">
        <v>10</v>
      </c>
      <c r="I184" s="254">
        <f>COUNTIF(C178:M178,"OK")</f>
        <v>0</v>
      </c>
      <c r="J184" s="136" t="s">
        <v>6</v>
      </c>
      <c r="K184" s="136"/>
      <c r="L184" s="136"/>
      <c r="M184" s="66"/>
      <c r="N184" s="66"/>
      <c r="O184" s="9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9"/>
      <c r="AG184" s="19"/>
      <c r="AH184" s="19"/>
      <c r="AI184" s="19"/>
    </row>
    <row r="185" spans="1:35" ht="15" customHeight="1">
      <c r="A185" s="137"/>
      <c r="C185" s="66"/>
      <c r="D185" s="66"/>
      <c r="E185" s="66"/>
      <c r="F185" s="66"/>
      <c r="G185" s="66"/>
      <c r="H185" s="66"/>
      <c r="I185" s="138"/>
      <c r="J185" s="138"/>
      <c r="K185" s="138"/>
      <c r="L185" s="138"/>
      <c r="M185" s="139"/>
      <c r="N185" s="139"/>
      <c r="O185" s="140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9"/>
      <c r="AG185" s="19"/>
      <c r="AH185" s="19"/>
      <c r="AI185" s="19"/>
    </row>
    <row r="186" spans="1:35" ht="15" customHeight="1">
      <c r="A186" s="137"/>
      <c r="B186" s="226"/>
      <c r="C186" s="123" t="s">
        <v>0</v>
      </c>
      <c r="D186" s="220" t="str">
        <f>IF(O174=0,"0",((O174)*100/O117))</f>
        <v>0</v>
      </c>
      <c r="E186" s="136" t="s">
        <v>9</v>
      </c>
      <c r="F186" s="136"/>
      <c r="G186" s="136"/>
      <c r="H186" s="226"/>
      <c r="I186" s="226"/>
      <c r="J186" s="226"/>
      <c r="K186" s="226"/>
      <c r="L186" s="226"/>
      <c r="M186" s="226"/>
      <c r="N186" s="226"/>
      <c r="O186" s="140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  <c r="AG186" s="19"/>
      <c r="AH186" s="19"/>
      <c r="AI186" s="19"/>
    </row>
    <row r="187" spans="1:35" ht="15" customHeight="1">
      <c r="A187" s="137"/>
      <c r="B187" s="226"/>
      <c r="C187" s="123" t="s">
        <v>7</v>
      </c>
      <c r="D187" s="220" t="str">
        <f>IF(O175=0,"0",(50*LOG((1+(1/I184)*O175)^-0.5*100)))</f>
        <v>0</v>
      </c>
      <c r="E187" s="136" t="s">
        <v>5</v>
      </c>
      <c r="F187" s="136"/>
      <c r="G187" s="136"/>
      <c r="H187" s="235"/>
      <c r="I187" s="235"/>
      <c r="J187" s="235"/>
      <c r="K187" s="235"/>
      <c r="L187" s="235"/>
      <c r="M187" s="235"/>
      <c r="N187" s="235"/>
      <c r="O187" s="140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9"/>
      <c r="AG187" s="19"/>
      <c r="AH187" s="19"/>
      <c r="AI187" s="19"/>
    </row>
    <row r="188" spans="1:35" ht="15" customHeight="1">
      <c r="A188" s="137"/>
      <c r="B188" s="226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140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9"/>
      <c r="AG188" s="19"/>
      <c r="AH188" s="19"/>
      <c r="AI188" s="19"/>
    </row>
    <row r="189" spans="1:35" ht="15" customHeight="1">
      <c r="A189" s="137"/>
      <c r="B189" s="104" t="s">
        <v>39</v>
      </c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140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9"/>
      <c r="AG189" s="19"/>
      <c r="AH189" s="19"/>
      <c r="AI189" s="19"/>
    </row>
    <row r="190" spans="1:35" ht="15" customHeight="1">
      <c r="A190" s="135"/>
      <c r="B190" s="294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6"/>
      <c r="O190" s="9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9"/>
      <c r="AG190" s="19"/>
      <c r="AH190" s="19"/>
      <c r="AI190" s="19"/>
    </row>
    <row r="191" spans="1:35" ht="15" customHeight="1">
      <c r="A191" s="135"/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9"/>
      <c r="O191" s="9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9"/>
      <c r="AG191" s="19"/>
      <c r="AH191" s="19"/>
      <c r="AI191" s="19"/>
    </row>
    <row r="192" spans="1:35" ht="15" customHeight="1">
      <c r="A192" s="80"/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9"/>
      <c r="O192" s="82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9"/>
      <c r="AG192" s="19"/>
      <c r="AH192" s="19"/>
      <c r="AI192" s="19"/>
    </row>
    <row r="193" spans="1:35" ht="15" customHeight="1">
      <c r="A193" s="81"/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9"/>
      <c r="O193" s="82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9"/>
      <c r="AG193" s="19"/>
      <c r="AH193" s="19"/>
      <c r="AI193" s="19"/>
    </row>
    <row r="194" spans="1:35" s="34" customFormat="1" ht="15" customHeight="1">
      <c r="A194" s="81"/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9"/>
      <c r="O194" s="8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3"/>
      <c r="AG194" s="33"/>
      <c r="AH194" s="33"/>
      <c r="AI194" s="33"/>
    </row>
    <row r="195" spans="1:35" s="34" customFormat="1" ht="15" customHeight="1">
      <c r="A195" s="81"/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9"/>
      <c r="O195" s="8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3"/>
      <c r="AG195" s="33"/>
      <c r="AH195" s="33"/>
      <c r="AI195" s="33"/>
    </row>
    <row r="196" spans="1:35" s="34" customFormat="1" ht="15" customHeight="1">
      <c r="A196" s="81"/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9"/>
      <c r="O196" s="8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3"/>
      <c r="AG196" s="33"/>
      <c r="AH196" s="33"/>
      <c r="AI196" s="33"/>
    </row>
    <row r="197" spans="1:35" s="7" customFormat="1" ht="15" customHeight="1">
      <c r="A197" s="237"/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9"/>
      <c r="O197" s="155"/>
      <c r="P197" s="26"/>
      <c r="Q197" s="27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s="7" customFormat="1" ht="15" customHeight="1">
      <c r="A198" s="237"/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9"/>
      <c r="O198" s="155"/>
      <c r="P198" s="26"/>
      <c r="Q198" s="27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s="7" customFormat="1" ht="15" customHeight="1">
      <c r="A199" s="237"/>
      <c r="B199" s="297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299"/>
      <c r="O199" s="155"/>
      <c r="P199" s="27"/>
      <c r="Q199" s="27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s="7" customFormat="1" ht="15" customHeight="1">
      <c r="A200" s="60"/>
      <c r="B200" s="291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3"/>
      <c r="O200" s="108"/>
      <c r="P200" s="27"/>
      <c r="Q200" s="27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s="7" customFormat="1" ht="15" customHeight="1">
      <c r="A201" s="83"/>
      <c r="B201" s="141"/>
      <c r="C201" s="142"/>
      <c r="D201" s="142"/>
      <c r="E201" s="84"/>
      <c r="F201" s="84"/>
      <c r="G201" s="84"/>
      <c r="H201" s="84"/>
      <c r="I201" s="84"/>
      <c r="J201" s="84"/>
      <c r="K201" s="84"/>
      <c r="L201" s="84"/>
      <c r="M201" s="84"/>
      <c r="N201" s="142"/>
      <c r="O201" s="65"/>
      <c r="P201" s="27"/>
      <c r="Q201" s="27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</sheetData>
  <sheetProtection password="EFDE" sheet="1"/>
  <mergeCells count="191">
    <mergeCell ref="A1:O1"/>
    <mergeCell ref="B5:C5"/>
    <mergeCell ref="D5:N7"/>
    <mergeCell ref="C10:N11"/>
    <mergeCell ref="B16:D16"/>
    <mergeCell ref="E16:I16"/>
    <mergeCell ref="J16:N16"/>
    <mergeCell ref="B17:D17"/>
    <mergeCell ref="E17:I17"/>
    <mergeCell ref="J17:N17"/>
    <mergeCell ref="B18:D18"/>
    <mergeCell ref="E18:I18"/>
    <mergeCell ref="J18:N18"/>
    <mergeCell ref="B19:D20"/>
    <mergeCell ref="E19:I20"/>
    <mergeCell ref="J19:N20"/>
    <mergeCell ref="B21:D24"/>
    <mergeCell ref="E21:I24"/>
    <mergeCell ref="J21:N24"/>
    <mergeCell ref="B25:D25"/>
    <mergeCell ref="E25:I25"/>
    <mergeCell ref="J25:N25"/>
    <mergeCell ref="B26:D26"/>
    <mergeCell ref="E26:I26"/>
    <mergeCell ref="J26:N26"/>
    <mergeCell ref="B27:D27"/>
    <mergeCell ref="E27:I27"/>
    <mergeCell ref="J27:N27"/>
    <mergeCell ref="B28:D28"/>
    <mergeCell ref="E28:I28"/>
    <mergeCell ref="J28:N28"/>
    <mergeCell ref="B29:D29"/>
    <mergeCell ref="E29:I29"/>
    <mergeCell ref="J29:N29"/>
    <mergeCell ref="B30:D30"/>
    <mergeCell ref="E30:I30"/>
    <mergeCell ref="J30:N30"/>
    <mergeCell ref="A36:O36"/>
    <mergeCell ref="B39:C41"/>
    <mergeCell ref="D39:E39"/>
    <mergeCell ref="F39:N39"/>
    <mergeCell ref="D41:E41"/>
    <mergeCell ref="F41:J42"/>
    <mergeCell ref="D43:F43"/>
    <mergeCell ref="G43:I44"/>
    <mergeCell ref="J43:M43"/>
    <mergeCell ref="D46:E46"/>
    <mergeCell ref="I46:M46"/>
    <mergeCell ref="D48:F48"/>
    <mergeCell ref="G48:H48"/>
    <mergeCell ref="I48:M48"/>
    <mergeCell ref="B51:C53"/>
    <mergeCell ref="D51:N51"/>
    <mergeCell ref="D52:N52"/>
    <mergeCell ref="D53:N53"/>
    <mergeCell ref="D54:N54"/>
    <mergeCell ref="D55:N55"/>
    <mergeCell ref="D56:N56"/>
    <mergeCell ref="D57:N57"/>
    <mergeCell ref="D58:N58"/>
    <mergeCell ref="D59:N59"/>
    <mergeCell ref="D60:N60"/>
    <mergeCell ref="A62:O62"/>
    <mergeCell ref="A69:E69"/>
    <mergeCell ref="F69:M69"/>
    <mergeCell ref="P69:T69"/>
    <mergeCell ref="U69:AB69"/>
    <mergeCell ref="A70:B70"/>
    <mergeCell ref="P70:Q70"/>
    <mergeCell ref="A71:B71"/>
    <mergeCell ref="P71:Q71"/>
    <mergeCell ref="A72:B72"/>
    <mergeCell ref="P72:Q72"/>
    <mergeCell ref="A73:B73"/>
    <mergeCell ref="P73:Q73"/>
    <mergeCell ref="A74:B74"/>
    <mergeCell ref="P74:Q74"/>
    <mergeCell ref="A75:B75"/>
    <mergeCell ref="P75:Q75"/>
    <mergeCell ref="A76:B76"/>
    <mergeCell ref="P76:Q76"/>
    <mergeCell ref="A77:B77"/>
    <mergeCell ref="P77:Q77"/>
    <mergeCell ref="A78:B78"/>
    <mergeCell ref="P78:Q78"/>
    <mergeCell ref="A79:B79"/>
    <mergeCell ref="P79:Q79"/>
    <mergeCell ref="A80:B80"/>
    <mergeCell ref="P80:Q80"/>
    <mergeCell ref="A81:B81"/>
    <mergeCell ref="P81:Q81"/>
    <mergeCell ref="A82:B82"/>
    <mergeCell ref="P82:Q82"/>
    <mergeCell ref="A83:B83"/>
    <mergeCell ref="P83:Q83"/>
    <mergeCell ref="A84:B84"/>
    <mergeCell ref="P84:Q84"/>
    <mergeCell ref="A85:B85"/>
    <mergeCell ref="P85:Q85"/>
    <mergeCell ref="A86:B86"/>
    <mergeCell ref="P86:Q86"/>
    <mergeCell ref="A87:B87"/>
    <mergeCell ref="P87:Q87"/>
    <mergeCell ref="A97:O97"/>
    <mergeCell ref="A100:E100"/>
    <mergeCell ref="F100:M100"/>
    <mergeCell ref="P100:T100"/>
    <mergeCell ref="U100:AB100"/>
    <mergeCell ref="A101:B101"/>
    <mergeCell ref="P101:Q101"/>
    <mergeCell ref="A102:B102"/>
    <mergeCell ref="P102:Q102"/>
    <mergeCell ref="A103:B103"/>
    <mergeCell ref="P103:Q103"/>
    <mergeCell ref="A104:B104"/>
    <mergeCell ref="P104:Q104"/>
    <mergeCell ref="A105:B105"/>
    <mergeCell ref="P105:Q105"/>
    <mergeCell ref="A106:B106"/>
    <mergeCell ref="P106:Q106"/>
    <mergeCell ref="A107:B107"/>
    <mergeCell ref="P107:Q107"/>
    <mergeCell ref="A108:B108"/>
    <mergeCell ref="P108:Q108"/>
    <mergeCell ref="A109:B109"/>
    <mergeCell ref="P109:Q109"/>
    <mergeCell ref="A110:B110"/>
    <mergeCell ref="P110:Q110"/>
    <mergeCell ref="A111:B111"/>
    <mergeCell ref="P111:Q111"/>
    <mergeCell ref="A112:B112"/>
    <mergeCell ref="P112:Q112"/>
    <mergeCell ref="A113:B113"/>
    <mergeCell ref="P113:Q113"/>
    <mergeCell ref="A114:B114"/>
    <mergeCell ref="P114:Q114"/>
    <mergeCell ref="A115:B115"/>
    <mergeCell ref="P115:Q115"/>
    <mergeCell ref="A116:B116"/>
    <mergeCell ref="P116:Q116"/>
    <mergeCell ref="A117:B117"/>
    <mergeCell ref="P117:Q117"/>
    <mergeCell ref="A118:B118"/>
    <mergeCell ref="P118:Q118"/>
    <mergeCell ref="A119:B119"/>
    <mergeCell ref="P119:Q119"/>
    <mergeCell ref="A121:O121"/>
    <mergeCell ref="P131:Y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A160:O160"/>
    <mergeCell ref="B167:E167"/>
    <mergeCell ref="H167:M167"/>
    <mergeCell ref="A170:G170"/>
    <mergeCell ref="H170:O170"/>
    <mergeCell ref="A171:G171"/>
    <mergeCell ref="I171:O171"/>
    <mergeCell ref="A172:B172"/>
    <mergeCell ref="A173:B173"/>
    <mergeCell ref="A174:B174"/>
    <mergeCell ref="A175:B175"/>
    <mergeCell ref="S175:T175"/>
    <mergeCell ref="A177:B180"/>
    <mergeCell ref="J179:N179"/>
    <mergeCell ref="B190:N190"/>
    <mergeCell ref="B197:N197"/>
    <mergeCell ref="B198:N198"/>
    <mergeCell ref="B199:N199"/>
    <mergeCell ref="B200:N200"/>
    <mergeCell ref="B191:N191"/>
    <mergeCell ref="B192:N192"/>
    <mergeCell ref="B193:N193"/>
    <mergeCell ref="B194:N194"/>
    <mergeCell ref="B195:N195"/>
    <mergeCell ref="B196:N196"/>
  </mergeCells>
  <conditionalFormatting sqref="C178:I179 J178:M178">
    <cfRule type="cellIs" priority="1" dxfId="2" operator="equal" stopIfTrue="1">
      <formula>"OK"</formula>
    </cfRule>
    <cfRule type="cellIs" priority="2" dxfId="1" operator="notEqual" stopIfTrue="1">
      <formula>"OK"</formula>
    </cfRule>
  </conditionalFormatting>
  <conditionalFormatting sqref="C117:M117 C73:M84 C86:M86 C104:M115 C173:M174">
    <cfRule type="cellIs" priority="3" dxfId="0" operator="greaterThan" stopIfTrue="1">
      <formula>85</formula>
    </cfRule>
  </conditionalFormatting>
  <dataValidations count="3">
    <dataValidation type="decimal" allowBlank="1" showErrorMessage="1" prompt="Insira un número inteiro" errorTitle="Dados Inválidos" error="Está célula deve conter apenas números" sqref="N48">
      <formula1>1</formula1>
      <formula2>99</formula2>
    </dataValidation>
    <dataValidation type="list" allowBlank="1" showInputMessage="1" prompt="Marcar a opção desejada" sqref="C178:M178">
      <formula1>"OK, N/C"</formula1>
    </dataValidation>
    <dataValidation allowBlank="1" showInputMessage="1" prompt="Marcar a opção desejada" sqref="C179:I179"/>
  </dataValidations>
  <printOptions horizontalCentered="1"/>
  <pageMargins left="0.7874015748031497" right="0.7874015748031497" top="0.53" bottom="0.6" header="0.4" footer="0.39"/>
  <pageSetup horizontalDpi="300" verticalDpi="300" orientation="landscape" paperSize="9" scale="70" r:id="rId6"/>
  <headerFooter alignWithMargins="0">
    <oddFooter>&amp;C&amp;"Arial,Negrito"&amp;11&amp;P / &amp;N</oddFooter>
  </headerFooter>
  <rowBreaks count="5" manualBreakCount="5">
    <brk id="35" max="255" man="1"/>
    <brk id="61" max="12" man="1"/>
    <brk id="96" max="12" man="1"/>
    <brk id="120" max="12" man="1"/>
    <brk id="159" max="12" man="1"/>
  </rowBreaks>
  <drawing r:id="rId5"/>
  <legacyDrawing r:id="rId4"/>
  <oleObjects>
    <oleObject progId="PBrush" shapeId="1590732" r:id="rId1"/>
    <oleObject progId="Equation.3" shapeId="1590733" r:id="rId2"/>
    <oleObject progId="Equation.3" shapeId="15907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BD201"/>
  <sheetViews>
    <sheetView tabSelected="1" zoomScale="80" zoomScaleNormal="80" zoomScaleSheetLayoutView="75" zoomScalePageLayoutView="0" workbookViewId="0" topLeftCell="A88">
      <selection activeCell="R127" sqref="R127"/>
    </sheetView>
  </sheetViews>
  <sheetFormatPr defaultColWidth="12.7109375" defaultRowHeight="15" customHeight="1"/>
  <cols>
    <col min="1" max="1" width="14.7109375" style="6" customWidth="1"/>
    <col min="2" max="2" width="14.57421875" style="6" customWidth="1"/>
    <col min="3" max="3" width="12.00390625" style="6" bestFit="1" customWidth="1"/>
    <col min="4" max="12" width="10.7109375" style="6" customWidth="1"/>
    <col min="13" max="13" width="14.7109375" style="6" customWidth="1"/>
    <col min="14" max="14" width="19.421875" style="6" customWidth="1"/>
    <col min="15" max="15" width="18.8515625" style="6" customWidth="1"/>
    <col min="16" max="16" width="12.7109375" style="5" customWidth="1"/>
    <col min="17" max="17" width="18.00390625" style="5" customWidth="1"/>
    <col min="18" max="25" width="11.7109375" style="5" bestFit="1" customWidth="1"/>
    <col min="26" max="27" width="11.7109375" style="5" customWidth="1"/>
    <col min="28" max="28" width="11.7109375" style="5" bestFit="1" customWidth="1"/>
    <col min="29" max="29" width="10.7109375" style="5" customWidth="1"/>
    <col min="30" max="31" width="12.7109375" style="5" customWidth="1"/>
    <col min="32" max="16384" width="12.7109375" style="6" customWidth="1"/>
  </cols>
  <sheetData>
    <row r="1" spans="1:17" s="12" customFormat="1" ht="15" customHeight="1">
      <c r="A1" s="386" t="s">
        <v>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  <c r="P1" s="11"/>
      <c r="Q1" s="11"/>
    </row>
    <row r="2" spans="1:31" s="14" customFormat="1" ht="15" customHeight="1">
      <c r="A2" s="88"/>
      <c r="B2" s="246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68"/>
      <c r="P2" s="11"/>
      <c r="Q2" s="1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4" customFormat="1" ht="15" customHeight="1">
      <c r="A3" s="89"/>
      <c r="B3" s="249" t="s">
        <v>22</v>
      </c>
      <c r="C3" s="24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68"/>
      <c r="P3" s="11"/>
      <c r="AB3" s="13"/>
      <c r="AC3" s="13"/>
      <c r="AD3" s="13"/>
      <c r="AE3" s="13"/>
    </row>
    <row r="4" spans="1:31" s="14" customFormat="1" ht="15" customHeight="1">
      <c r="A4" s="88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8"/>
      <c r="P4" s="11"/>
      <c r="AB4" s="13"/>
      <c r="AC4" s="13"/>
      <c r="AD4" s="13"/>
      <c r="AE4" s="13"/>
    </row>
    <row r="5" spans="1:31" s="14" customFormat="1" ht="15" customHeight="1">
      <c r="A5" s="88"/>
      <c r="B5" s="443" t="s">
        <v>19</v>
      </c>
      <c r="C5" s="443"/>
      <c r="D5" s="434"/>
      <c r="E5" s="373"/>
      <c r="F5" s="373"/>
      <c r="G5" s="373"/>
      <c r="H5" s="373"/>
      <c r="I5" s="373"/>
      <c r="J5" s="373"/>
      <c r="K5" s="373"/>
      <c r="L5" s="373"/>
      <c r="M5" s="373"/>
      <c r="N5" s="374"/>
      <c r="O5" s="68"/>
      <c r="P5" s="11"/>
      <c r="AB5" s="13"/>
      <c r="AC5" s="13"/>
      <c r="AD5" s="13"/>
      <c r="AE5" s="13"/>
    </row>
    <row r="6" spans="1:31" s="14" customFormat="1" ht="15" customHeight="1">
      <c r="A6" s="90"/>
      <c r="B6" s="246"/>
      <c r="C6" s="246"/>
      <c r="D6" s="435"/>
      <c r="E6" s="390"/>
      <c r="F6" s="390"/>
      <c r="G6" s="390"/>
      <c r="H6" s="390"/>
      <c r="I6" s="390"/>
      <c r="J6" s="390"/>
      <c r="K6" s="390"/>
      <c r="L6" s="390"/>
      <c r="M6" s="390"/>
      <c r="N6" s="436"/>
      <c r="O6" s="91"/>
      <c r="P6" s="11"/>
      <c r="Q6" s="11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5" s="14" customFormat="1" ht="15" customHeight="1">
      <c r="A7" s="92"/>
      <c r="B7" s="247"/>
      <c r="C7" s="247"/>
      <c r="D7" s="437"/>
      <c r="E7" s="438"/>
      <c r="F7" s="438"/>
      <c r="G7" s="438"/>
      <c r="H7" s="438"/>
      <c r="I7" s="438"/>
      <c r="J7" s="438"/>
      <c r="K7" s="438"/>
      <c r="L7" s="438"/>
      <c r="M7" s="438"/>
      <c r="N7" s="439"/>
      <c r="O7" s="93"/>
      <c r="P7" s="15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</row>
    <row r="8" spans="1:31" s="19" customFormat="1" ht="15" customHeight="1">
      <c r="A8" s="9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93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9" customFormat="1" ht="15" customHeight="1">
      <c r="A9" s="6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9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9" customFormat="1" ht="15" customHeight="1">
      <c r="A10" s="60"/>
      <c r="B10" s="249" t="s">
        <v>20</v>
      </c>
      <c r="C10" s="378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80"/>
      <c r="O10" s="9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9" customFormat="1" ht="15" customHeight="1">
      <c r="A11" s="60"/>
      <c r="B11" s="238"/>
      <c r="C11" s="381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3"/>
      <c r="O11" s="9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5" customHeight="1">
      <c r="A12" s="9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5" ht="15" customHeight="1">
      <c r="A13" s="5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44"/>
      <c r="P13" s="18"/>
      <c r="AD13" s="18"/>
      <c r="AE13" s="18"/>
      <c r="AF13" s="19"/>
      <c r="AG13" s="19"/>
      <c r="AH13" s="19"/>
      <c r="AI13" s="19"/>
    </row>
    <row r="14" spans="1:35" ht="15" customHeight="1">
      <c r="A14" s="59"/>
      <c r="B14" s="96" t="s">
        <v>23</v>
      </c>
      <c r="C14" s="94"/>
      <c r="D14" s="94"/>
      <c r="E14" s="94"/>
      <c r="F14" s="152"/>
      <c r="G14" s="152"/>
      <c r="H14" s="152"/>
      <c r="I14" s="152"/>
      <c r="J14" s="152"/>
      <c r="K14" s="152"/>
      <c r="L14" s="152"/>
      <c r="M14" s="152"/>
      <c r="N14" s="152"/>
      <c r="O14" s="244"/>
      <c r="P14" s="22"/>
      <c r="AD14" s="18"/>
      <c r="AE14" s="18"/>
      <c r="AF14" s="19"/>
      <c r="AG14" s="19"/>
      <c r="AH14" s="19"/>
      <c r="AI14" s="19"/>
    </row>
    <row r="15" spans="1:35" ht="15" customHeight="1">
      <c r="A15" s="5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45"/>
      <c r="P15" s="22"/>
      <c r="AD15" s="18"/>
      <c r="AE15" s="18"/>
      <c r="AF15" s="19"/>
      <c r="AG15" s="19"/>
      <c r="AH15" s="19"/>
      <c r="AI15" s="19"/>
    </row>
    <row r="16" spans="1:35" ht="15" customHeight="1">
      <c r="A16" s="59"/>
      <c r="B16" s="301" t="s">
        <v>24</v>
      </c>
      <c r="C16" s="301"/>
      <c r="D16" s="305"/>
      <c r="E16" s="300" t="s">
        <v>33</v>
      </c>
      <c r="F16" s="301"/>
      <c r="G16" s="301"/>
      <c r="H16" s="301"/>
      <c r="I16" s="305"/>
      <c r="J16" s="300" t="s">
        <v>34</v>
      </c>
      <c r="K16" s="301"/>
      <c r="L16" s="301"/>
      <c r="M16" s="301"/>
      <c r="N16" s="301"/>
      <c r="O16" s="245"/>
      <c r="P16" s="18"/>
      <c r="AD16" s="18"/>
      <c r="AE16" s="18"/>
      <c r="AF16" s="19"/>
      <c r="AG16" s="19"/>
      <c r="AH16" s="19"/>
      <c r="AI16" s="19"/>
    </row>
    <row r="17" spans="1:35" ht="15" customHeight="1">
      <c r="A17" s="59"/>
      <c r="B17" s="371" t="s">
        <v>63</v>
      </c>
      <c r="C17" s="371"/>
      <c r="D17" s="372"/>
      <c r="E17" s="306"/>
      <c r="F17" s="307"/>
      <c r="G17" s="307"/>
      <c r="H17" s="307"/>
      <c r="I17" s="308"/>
      <c r="J17" s="306"/>
      <c r="K17" s="309"/>
      <c r="L17" s="309"/>
      <c r="M17" s="384"/>
      <c r="N17" s="385"/>
      <c r="O17" s="245"/>
      <c r="P17" s="18"/>
      <c r="AD17" s="18"/>
      <c r="AE17" s="18"/>
      <c r="AF17" s="19"/>
      <c r="AG17" s="19"/>
      <c r="AH17" s="19"/>
      <c r="AI17" s="19"/>
    </row>
    <row r="18" spans="1:35" ht="15" customHeight="1">
      <c r="A18" s="59"/>
      <c r="B18" s="432" t="s">
        <v>25</v>
      </c>
      <c r="C18" s="432"/>
      <c r="D18" s="433"/>
      <c r="E18" s="302"/>
      <c r="F18" s="303"/>
      <c r="G18" s="303"/>
      <c r="H18" s="303"/>
      <c r="I18" s="304"/>
      <c r="J18" s="302"/>
      <c r="K18" s="303"/>
      <c r="L18" s="303"/>
      <c r="M18" s="303"/>
      <c r="N18" s="303"/>
      <c r="O18" s="245"/>
      <c r="P18" s="18"/>
      <c r="AD18" s="18"/>
      <c r="AE18" s="18"/>
      <c r="AF18" s="19"/>
      <c r="AG18" s="19"/>
      <c r="AH18" s="19"/>
      <c r="AI18" s="19"/>
    </row>
    <row r="19" spans="1:35" ht="15" customHeight="1">
      <c r="A19" s="59"/>
      <c r="B19" s="318" t="s">
        <v>26</v>
      </c>
      <c r="C19" s="318"/>
      <c r="D19" s="318"/>
      <c r="E19" s="319"/>
      <c r="F19" s="320"/>
      <c r="G19" s="320"/>
      <c r="H19" s="320"/>
      <c r="I19" s="321"/>
      <c r="J19" s="317"/>
      <c r="K19" s="317"/>
      <c r="L19" s="317"/>
      <c r="M19" s="317"/>
      <c r="N19" s="317"/>
      <c r="O19" s="245"/>
      <c r="P19" s="18"/>
      <c r="AD19" s="18"/>
      <c r="AE19" s="18"/>
      <c r="AF19" s="19"/>
      <c r="AG19" s="19"/>
      <c r="AH19" s="19"/>
      <c r="AI19" s="19"/>
    </row>
    <row r="20" spans="1:35" ht="15" customHeight="1">
      <c r="A20" s="73"/>
      <c r="B20" s="318"/>
      <c r="C20" s="318"/>
      <c r="D20" s="318"/>
      <c r="E20" s="319"/>
      <c r="F20" s="320"/>
      <c r="G20" s="320"/>
      <c r="H20" s="320"/>
      <c r="I20" s="321"/>
      <c r="J20" s="317"/>
      <c r="K20" s="317"/>
      <c r="L20" s="317"/>
      <c r="M20" s="317"/>
      <c r="N20" s="317"/>
      <c r="O20" s="74"/>
      <c r="P20" s="18"/>
      <c r="AD20" s="18"/>
      <c r="AE20" s="18"/>
      <c r="AF20" s="19"/>
      <c r="AG20" s="19"/>
      <c r="AH20" s="19"/>
      <c r="AI20" s="19"/>
    </row>
    <row r="21" spans="1:35" ht="15" customHeight="1">
      <c r="A21" s="2"/>
      <c r="B21" s="444" t="s">
        <v>27</v>
      </c>
      <c r="C21" s="444"/>
      <c r="D21" s="444"/>
      <c r="E21" s="327"/>
      <c r="F21" s="328"/>
      <c r="G21" s="328"/>
      <c r="H21" s="328"/>
      <c r="I21" s="329"/>
      <c r="J21" s="326"/>
      <c r="K21" s="326"/>
      <c r="L21" s="326"/>
      <c r="M21" s="326"/>
      <c r="N21" s="326"/>
      <c r="O21" s="1"/>
      <c r="P21" s="18"/>
      <c r="AD21" s="18"/>
      <c r="AE21" s="18"/>
      <c r="AF21" s="19"/>
      <c r="AG21" s="19"/>
      <c r="AH21" s="19"/>
      <c r="AI21" s="19"/>
    </row>
    <row r="22" spans="1:35" ht="15" customHeight="1">
      <c r="A22" s="2"/>
      <c r="B22" s="444"/>
      <c r="C22" s="444"/>
      <c r="D22" s="444"/>
      <c r="E22" s="327"/>
      <c r="F22" s="328"/>
      <c r="G22" s="328"/>
      <c r="H22" s="328"/>
      <c r="I22" s="329"/>
      <c r="J22" s="326"/>
      <c r="K22" s="326"/>
      <c r="L22" s="326"/>
      <c r="M22" s="326"/>
      <c r="N22" s="326"/>
      <c r="O22" s="1"/>
      <c r="P22" s="18"/>
      <c r="AD22" s="18"/>
      <c r="AE22" s="18"/>
      <c r="AF22" s="19"/>
      <c r="AG22" s="19"/>
      <c r="AH22" s="19"/>
      <c r="AI22" s="19"/>
    </row>
    <row r="23" spans="1:35" ht="15" customHeight="1">
      <c r="A23" s="2"/>
      <c r="B23" s="444"/>
      <c r="C23" s="444"/>
      <c r="D23" s="444"/>
      <c r="E23" s="327"/>
      <c r="F23" s="328"/>
      <c r="G23" s="328"/>
      <c r="H23" s="328"/>
      <c r="I23" s="329"/>
      <c r="J23" s="326"/>
      <c r="K23" s="326"/>
      <c r="L23" s="326"/>
      <c r="M23" s="326"/>
      <c r="N23" s="326"/>
      <c r="O23" s="1"/>
      <c r="P23" s="18"/>
      <c r="AD23" s="18"/>
      <c r="AE23" s="18"/>
      <c r="AF23" s="19"/>
      <c r="AG23" s="19"/>
      <c r="AH23" s="19"/>
      <c r="AI23" s="19"/>
    </row>
    <row r="24" spans="1:35" ht="15" customHeight="1">
      <c r="A24" s="60"/>
      <c r="B24" s="444"/>
      <c r="C24" s="444"/>
      <c r="D24" s="444"/>
      <c r="E24" s="327"/>
      <c r="F24" s="328"/>
      <c r="G24" s="328"/>
      <c r="H24" s="328"/>
      <c r="I24" s="329"/>
      <c r="J24" s="326"/>
      <c r="K24" s="326"/>
      <c r="L24" s="326"/>
      <c r="M24" s="326"/>
      <c r="N24" s="326"/>
      <c r="O24" s="95"/>
      <c r="P24" s="18"/>
      <c r="AD24" s="18"/>
      <c r="AE24" s="18"/>
      <c r="AF24" s="19"/>
      <c r="AG24" s="19"/>
      <c r="AH24" s="19"/>
      <c r="AI24" s="19"/>
    </row>
    <row r="25" spans="1:35" ht="15" customHeight="1">
      <c r="A25" s="60"/>
      <c r="B25" s="371" t="s">
        <v>28</v>
      </c>
      <c r="C25" s="371"/>
      <c r="D25" s="372"/>
      <c r="E25" s="306"/>
      <c r="F25" s="307"/>
      <c r="G25" s="307"/>
      <c r="H25" s="307"/>
      <c r="I25" s="308"/>
      <c r="J25" s="306"/>
      <c r="K25" s="309"/>
      <c r="L25" s="309"/>
      <c r="M25" s="309"/>
      <c r="N25" s="309"/>
      <c r="O25" s="95"/>
      <c r="P25" s="18"/>
      <c r="AD25" s="18"/>
      <c r="AE25" s="18"/>
      <c r="AF25" s="19"/>
      <c r="AG25" s="19"/>
      <c r="AH25" s="19"/>
      <c r="AI25" s="19"/>
    </row>
    <row r="26" spans="1:35" ht="15" customHeight="1">
      <c r="A26" s="60"/>
      <c r="B26" s="432" t="s">
        <v>29</v>
      </c>
      <c r="C26" s="432"/>
      <c r="D26" s="433"/>
      <c r="E26" s="302"/>
      <c r="F26" s="377"/>
      <c r="G26" s="377"/>
      <c r="H26" s="377"/>
      <c r="I26" s="304"/>
      <c r="J26" s="302"/>
      <c r="K26" s="303"/>
      <c r="L26" s="303"/>
      <c r="M26" s="303"/>
      <c r="N26" s="303"/>
      <c r="O26" s="95"/>
      <c r="P26" s="18"/>
      <c r="AD26" s="18"/>
      <c r="AE26" s="18"/>
      <c r="AF26" s="19"/>
      <c r="AG26" s="19"/>
      <c r="AH26" s="19"/>
      <c r="AI26" s="19"/>
    </row>
    <row r="27" spans="1:35" ht="15" customHeight="1">
      <c r="A27" s="60"/>
      <c r="B27" s="371" t="s">
        <v>30</v>
      </c>
      <c r="C27" s="371"/>
      <c r="D27" s="372"/>
      <c r="E27" s="363"/>
      <c r="F27" s="364"/>
      <c r="G27" s="364"/>
      <c r="H27" s="364"/>
      <c r="I27" s="365"/>
      <c r="J27" s="363"/>
      <c r="K27" s="366"/>
      <c r="L27" s="366"/>
      <c r="M27" s="366"/>
      <c r="N27" s="366"/>
      <c r="O27" s="95"/>
      <c r="P27" s="18"/>
      <c r="AD27" s="18"/>
      <c r="AE27" s="18"/>
      <c r="AF27" s="19"/>
      <c r="AG27" s="19"/>
      <c r="AH27" s="19"/>
      <c r="AI27" s="19"/>
    </row>
    <row r="28" spans="1:35" ht="15" customHeight="1">
      <c r="A28" s="60"/>
      <c r="B28" s="432" t="s">
        <v>31</v>
      </c>
      <c r="C28" s="432"/>
      <c r="D28" s="433"/>
      <c r="E28" s="310"/>
      <c r="F28" s="375"/>
      <c r="G28" s="375"/>
      <c r="H28" s="375"/>
      <c r="I28" s="376"/>
      <c r="J28" s="310"/>
      <c r="K28" s="311"/>
      <c r="L28" s="311"/>
      <c r="M28" s="311"/>
      <c r="N28" s="311"/>
      <c r="O28" s="95"/>
      <c r="P28" s="18"/>
      <c r="AD28" s="18"/>
      <c r="AE28" s="18"/>
      <c r="AF28" s="19"/>
      <c r="AG28" s="19"/>
      <c r="AH28" s="19"/>
      <c r="AI28" s="19"/>
    </row>
    <row r="29" spans="1:35" ht="15" customHeight="1">
      <c r="A29" s="60"/>
      <c r="B29" s="371" t="s">
        <v>21</v>
      </c>
      <c r="C29" s="371"/>
      <c r="D29" s="372"/>
      <c r="E29" s="363"/>
      <c r="F29" s="366"/>
      <c r="G29" s="366"/>
      <c r="H29" s="366"/>
      <c r="I29" s="365"/>
      <c r="J29" s="363"/>
      <c r="K29" s="366"/>
      <c r="L29" s="366"/>
      <c r="M29" s="366"/>
      <c r="N29" s="366"/>
      <c r="O29" s="95"/>
      <c r="P29" s="18"/>
      <c r="AD29" s="18"/>
      <c r="AE29" s="18"/>
      <c r="AF29" s="19"/>
      <c r="AG29" s="19"/>
      <c r="AH29" s="19"/>
      <c r="AI29" s="19"/>
    </row>
    <row r="30" spans="1:35" ht="15" customHeight="1">
      <c r="A30" s="60"/>
      <c r="B30" s="353" t="s">
        <v>32</v>
      </c>
      <c r="C30" s="353"/>
      <c r="D30" s="354"/>
      <c r="E30" s="355"/>
      <c r="F30" s="356"/>
      <c r="G30" s="356"/>
      <c r="H30" s="356"/>
      <c r="I30" s="357"/>
      <c r="J30" s="361"/>
      <c r="K30" s="362"/>
      <c r="L30" s="362"/>
      <c r="M30" s="362"/>
      <c r="N30" s="362"/>
      <c r="O30" s="95"/>
      <c r="P30" s="18"/>
      <c r="AD30" s="18"/>
      <c r="AE30" s="18"/>
      <c r="AF30" s="19"/>
      <c r="AG30" s="19"/>
      <c r="AH30" s="19"/>
      <c r="AI30" s="19"/>
    </row>
    <row r="31" spans="1:35" ht="15" customHeight="1">
      <c r="A31" s="9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1"/>
      <c r="P31" s="18"/>
      <c r="AD31" s="18"/>
      <c r="AE31" s="18"/>
      <c r="AF31" s="19"/>
      <c r="AG31" s="19"/>
      <c r="AH31" s="19"/>
      <c r="AI31" s="19"/>
    </row>
    <row r="32" spans="1:35" ht="15" customHeight="1">
      <c r="A32" s="6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9"/>
      <c r="AH32" s="19"/>
      <c r="AI32" s="19"/>
    </row>
    <row r="33" spans="1:35" ht="15" customHeight="1">
      <c r="A33" s="10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9"/>
      <c r="AH33" s="19"/>
      <c r="AI33" s="19"/>
    </row>
    <row r="34" spans="1:35" ht="15" customHeight="1">
      <c r="A34" s="6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</row>
    <row r="35" spans="1:35" ht="15" customHeight="1">
      <c r="A35" s="3"/>
      <c r="B35" s="23"/>
      <c r="C35" s="24"/>
      <c r="D35" s="69"/>
      <c r="E35" s="23"/>
      <c r="F35" s="23"/>
      <c r="G35" s="23"/>
      <c r="H35" s="24"/>
      <c r="I35" s="69"/>
      <c r="J35" s="23"/>
      <c r="K35" s="23"/>
      <c r="L35" s="23"/>
      <c r="M35" s="24"/>
      <c r="N35" s="23"/>
      <c r="O35" s="25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9"/>
      <c r="AH35" s="19"/>
      <c r="AI35" s="19"/>
    </row>
    <row r="36" spans="1:35" ht="15" customHeight="1">
      <c r="A36" s="285" t="str">
        <f>A1</f>
        <v>                                                                                      Perfil de Dissolução Comparativo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9"/>
      <c r="AH36" s="19"/>
      <c r="AI36" s="19"/>
    </row>
    <row r="37" spans="1:35" ht="15" customHeight="1">
      <c r="A37" s="103"/>
      <c r="B37" s="104" t="s">
        <v>35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9"/>
      <c r="AH37" s="19"/>
      <c r="AI37" s="19"/>
    </row>
    <row r="38" spans="1:35" ht="15" customHeight="1">
      <c r="A38" s="75"/>
      <c r="B38" s="107"/>
      <c r="C38" s="77"/>
      <c r="D38" s="77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0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9"/>
      <c r="AH38" s="19"/>
      <c r="AI38" s="19"/>
    </row>
    <row r="39" spans="1:35" ht="15" customHeight="1">
      <c r="A39" s="75"/>
      <c r="B39" s="369" t="s">
        <v>40</v>
      </c>
      <c r="C39" s="370"/>
      <c r="D39" s="367" t="s">
        <v>47</v>
      </c>
      <c r="E39" s="368"/>
      <c r="F39" s="373"/>
      <c r="G39" s="373"/>
      <c r="H39" s="373"/>
      <c r="I39" s="373"/>
      <c r="J39" s="373"/>
      <c r="K39" s="373"/>
      <c r="L39" s="373"/>
      <c r="M39" s="373"/>
      <c r="N39" s="374"/>
      <c r="O39" s="10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19"/>
      <c r="AH39" s="19"/>
      <c r="AI39" s="19"/>
    </row>
    <row r="40" spans="1:35" ht="15" customHeight="1">
      <c r="A40" s="75"/>
      <c r="B40" s="369"/>
      <c r="C40" s="370"/>
      <c r="D40" s="146"/>
      <c r="E40" s="147"/>
      <c r="F40" s="147"/>
      <c r="G40" s="170"/>
      <c r="H40" s="170"/>
      <c r="I40" s="170"/>
      <c r="J40" s="170"/>
      <c r="K40" s="170"/>
      <c r="L40" s="170"/>
      <c r="M40" s="170"/>
      <c r="N40" s="171"/>
      <c r="O40" s="11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9"/>
      <c r="AG40" s="19"/>
      <c r="AH40" s="19"/>
      <c r="AI40" s="19"/>
    </row>
    <row r="41" spans="1:35" ht="15" customHeight="1">
      <c r="A41" s="111"/>
      <c r="B41" s="369"/>
      <c r="C41" s="370"/>
      <c r="D41" s="358" t="s">
        <v>60</v>
      </c>
      <c r="E41" s="314"/>
      <c r="F41" s="390"/>
      <c r="G41" s="390"/>
      <c r="H41" s="390"/>
      <c r="I41" s="390"/>
      <c r="J41" s="390"/>
      <c r="K41" s="143"/>
      <c r="L41" s="143"/>
      <c r="M41" s="169" t="s">
        <v>42</v>
      </c>
      <c r="N41" s="144"/>
      <c r="O41" s="11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9"/>
      <c r="AH41" s="19"/>
      <c r="AI41" s="19"/>
    </row>
    <row r="42" spans="1:35" ht="15" customHeight="1">
      <c r="A42" s="114"/>
      <c r="B42" s="100"/>
      <c r="C42" s="79"/>
      <c r="D42" s="238"/>
      <c r="E42" s="238"/>
      <c r="F42" s="390"/>
      <c r="G42" s="390"/>
      <c r="H42" s="390"/>
      <c r="I42" s="390"/>
      <c r="J42" s="390"/>
      <c r="K42" s="143"/>
      <c r="L42" s="143"/>
      <c r="M42" s="238"/>
      <c r="N42" s="155"/>
      <c r="O42" s="115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  <c r="AG42" s="19"/>
      <c r="AH42" s="19"/>
      <c r="AI42" s="19"/>
    </row>
    <row r="43" spans="1:35" ht="15" customHeight="1">
      <c r="A43" s="114"/>
      <c r="B43" s="112"/>
      <c r="C43" s="79"/>
      <c r="D43" s="358" t="s">
        <v>43</v>
      </c>
      <c r="E43" s="314"/>
      <c r="F43" s="314"/>
      <c r="G43" s="390"/>
      <c r="H43" s="390"/>
      <c r="I43" s="390"/>
      <c r="J43" s="314" t="s">
        <v>46</v>
      </c>
      <c r="K43" s="314"/>
      <c r="L43" s="314"/>
      <c r="M43" s="314"/>
      <c r="N43" s="144"/>
      <c r="O43" s="115"/>
      <c r="P43" s="18"/>
      <c r="Q43" s="143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  <c r="AG43" s="19"/>
      <c r="AH43" s="19"/>
      <c r="AI43" s="19"/>
    </row>
    <row r="44" spans="1:35" ht="15" customHeight="1">
      <c r="A44" s="114"/>
      <c r="B44" s="76"/>
      <c r="C44" s="79"/>
      <c r="D44" s="161"/>
      <c r="E44" s="162"/>
      <c r="F44" s="170"/>
      <c r="G44" s="390"/>
      <c r="H44" s="390"/>
      <c r="I44" s="390"/>
      <c r="J44" s="148"/>
      <c r="K44" s="148"/>
      <c r="L44" s="148"/>
      <c r="M44" s="172"/>
      <c r="N44" s="145"/>
      <c r="O44" s="115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19"/>
      <c r="AH44" s="19"/>
      <c r="AI44" s="19"/>
    </row>
    <row r="45" spans="1:35" ht="15" customHeight="1">
      <c r="A45" s="114"/>
      <c r="B45" s="112"/>
      <c r="C45" s="79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155"/>
      <c r="O45" s="115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9"/>
      <c r="AH45" s="19"/>
      <c r="AI45" s="19"/>
    </row>
    <row r="46" spans="1:35" ht="15" customHeight="1">
      <c r="A46" s="114"/>
      <c r="B46" s="116"/>
      <c r="C46" s="79"/>
      <c r="D46" s="359" t="s">
        <v>44</v>
      </c>
      <c r="E46" s="360"/>
      <c r="F46" s="143"/>
      <c r="G46" s="21"/>
      <c r="H46" s="143"/>
      <c r="I46" s="314" t="s">
        <v>45</v>
      </c>
      <c r="J46" s="314"/>
      <c r="K46" s="314"/>
      <c r="L46" s="314"/>
      <c r="M46" s="314"/>
      <c r="N46" s="239"/>
      <c r="O46" s="115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9"/>
      <c r="AH46" s="19"/>
      <c r="AI46" s="19"/>
    </row>
    <row r="47" spans="1:35" ht="15" customHeight="1">
      <c r="A47" s="114"/>
      <c r="B47" s="112"/>
      <c r="C47" s="79"/>
      <c r="D47" s="175"/>
      <c r="E47" s="170"/>
      <c r="F47" s="172"/>
      <c r="G47" s="172"/>
      <c r="H47" s="172"/>
      <c r="I47" s="172"/>
      <c r="J47" s="238"/>
      <c r="K47" s="238"/>
      <c r="L47" s="238"/>
      <c r="M47" s="238"/>
      <c r="N47" s="155"/>
      <c r="O47" s="11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9"/>
      <c r="AI47" s="19"/>
    </row>
    <row r="48" spans="1:35" ht="15" customHeight="1">
      <c r="A48" s="114"/>
      <c r="B48" s="116"/>
      <c r="C48" s="79"/>
      <c r="D48" s="315" t="s">
        <v>62</v>
      </c>
      <c r="E48" s="316"/>
      <c r="F48" s="316"/>
      <c r="G48" s="391"/>
      <c r="H48" s="391"/>
      <c r="I48" s="314" t="s">
        <v>61</v>
      </c>
      <c r="J48" s="314"/>
      <c r="K48" s="314"/>
      <c r="L48" s="314"/>
      <c r="M48" s="314"/>
      <c r="N48" s="242"/>
      <c r="O48" s="115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19"/>
      <c r="AH48" s="19"/>
      <c r="AI48" s="19"/>
    </row>
    <row r="49" spans="1:35" ht="15" customHeight="1">
      <c r="A49" s="114"/>
      <c r="B49" s="112"/>
      <c r="C49" s="78"/>
      <c r="D49" s="223"/>
      <c r="E49" s="224"/>
      <c r="F49" s="224"/>
      <c r="G49" s="173"/>
      <c r="H49" s="173"/>
      <c r="I49" s="243"/>
      <c r="J49" s="243"/>
      <c r="K49" s="243"/>
      <c r="L49" s="243"/>
      <c r="M49" s="243"/>
      <c r="N49" s="174"/>
      <c r="O49" s="115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19"/>
      <c r="AH49" s="19"/>
      <c r="AI49" s="19"/>
    </row>
    <row r="50" spans="1:35" ht="15" customHeight="1">
      <c r="A50" s="114"/>
      <c r="B50" s="21"/>
      <c r="C50" s="21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1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9"/>
      <c r="AI50" s="19"/>
    </row>
    <row r="51" spans="1:35" ht="15" customHeight="1">
      <c r="A51" s="114"/>
      <c r="B51" s="348" t="s">
        <v>41</v>
      </c>
      <c r="C51" s="349"/>
      <c r="D51" s="294"/>
      <c r="E51" s="351"/>
      <c r="F51" s="351"/>
      <c r="G51" s="351"/>
      <c r="H51" s="351"/>
      <c r="I51" s="351"/>
      <c r="J51" s="351"/>
      <c r="K51" s="351"/>
      <c r="L51" s="351"/>
      <c r="M51" s="351"/>
      <c r="N51" s="352"/>
      <c r="O51" s="11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9"/>
      <c r="AH51" s="19"/>
      <c r="AI51" s="19"/>
    </row>
    <row r="52" spans="1:35" ht="15" customHeight="1">
      <c r="A52" s="114"/>
      <c r="B52" s="350"/>
      <c r="C52" s="349"/>
      <c r="D52" s="297"/>
      <c r="E52" s="312"/>
      <c r="F52" s="312"/>
      <c r="G52" s="312"/>
      <c r="H52" s="312"/>
      <c r="I52" s="312"/>
      <c r="J52" s="312"/>
      <c r="K52" s="312"/>
      <c r="L52" s="312"/>
      <c r="M52" s="312"/>
      <c r="N52" s="313"/>
      <c r="O52" s="115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9"/>
      <c r="AI52" s="19"/>
    </row>
    <row r="53" spans="1:35" ht="15" customHeight="1">
      <c r="A53" s="114"/>
      <c r="B53" s="350"/>
      <c r="C53" s="349"/>
      <c r="D53" s="297"/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15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9"/>
      <c r="AH53" s="19"/>
      <c r="AI53" s="19"/>
    </row>
    <row r="54" spans="1:35" ht="15" customHeight="1">
      <c r="A54" s="114"/>
      <c r="B54" s="238"/>
      <c r="C54" s="79"/>
      <c r="D54" s="297"/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15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9"/>
      <c r="AH54" s="19"/>
      <c r="AI54" s="19"/>
    </row>
    <row r="55" spans="1:35" ht="15" customHeight="1">
      <c r="A55" s="114"/>
      <c r="B55" s="21"/>
      <c r="C55" s="21"/>
      <c r="D55" s="297"/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15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9"/>
      <c r="AH55" s="19"/>
      <c r="AI55" s="19"/>
    </row>
    <row r="56" spans="1:35" ht="15" customHeight="1">
      <c r="A56" s="103"/>
      <c r="B56" s="21"/>
      <c r="C56" s="21"/>
      <c r="D56" s="297"/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19"/>
      <c r="AH56" s="19"/>
      <c r="AI56" s="19"/>
    </row>
    <row r="57" spans="1:35" ht="15" customHeight="1">
      <c r="A57" s="114"/>
      <c r="B57" s="21"/>
      <c r="C57" s="21"/>
      <c r="D57" s="297"/>
      <c r="E57" s="312"/>
      <c r="F57" s="312"/>
      <c r="G57" s="312"/>
      <c r="H57" s="312"/>
      <c r="I57" s="312"/>
      <c r="J57" s="312"/>
      <c r="K57" s="312"/>
      <c r="L57" s="312"/>
      <c r="M57" s="312"/>
      <c r="N57" s="313"/>
      <c r="O57" s="115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9"/>
      <c r="AH57" s="19"/>
      <c r="AI57" s="19"/>
    </row>
    <row r="58" spans="1:35" ht="15" customHeight="1">
      <c r="A58" s="114"/>
      <c r="B58" s="238"/>
      <c r="C58" s="79"/>
      <c r="D58" s="297"/>
      <c r="E58" s="312"/>
      <c r="F58" s="312"/>
      <c r="G58" s="312"/>
      <c r="H58" s="312"/>
      <c r="I58" s="312"/>
      <c r="J58" s="312"/>
      <c r="K58" s="312"/>
      <c r="L58" s="312"/>
      <c r="M58" s="312"/>
      <c r="N58" s="313"/>
      <c r="O58" s="11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19"/>
      <c r="AH58" s="19"/>
      <c r="AI58" s="19"/>
    </row>
    <row r="59" spans="1:35" ht="15" customHeight="1">
      <c r="A59" s="114"/>
      <c r="B59" s="238"/>
      <c r="C59" s="79"/>
      <c r="D59" s="297"/>
      <c r="E59" s="312"/>
      <c r="F59" s="312"/>
      <c r="G59" s="312"/>
      <c r="H59" s="312"/>
      <c r="I59" s="312"/>
      <c r="J59" s="312"/>
      <c r="K59" s="312"/>
      <c r="L59" s="312"/>
      <c r="M59" s="312"/>
      <c r="N59" s="313"/>
      <c r="O59" s="115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  <c r="AG59" s="19"/>
      <c r="AH59" s="19"/>
      <c r="AI59" s="19"/>
    </row>
    <row r="60" spans="1:35" ht="15" customHeight="1">
      <c r="A60" s="114"/>
      <c r="B60" s="238"/>
      <c r="C60" s="79"/>
      <c r="D60" s="291"/>
      <c r="E60" s="346"/>
      <c r="F60" s="346"/>
      <c r="G60" s="346"/>
      <c r="H60" s="346"/>
      <c r="I60" s="346"/>
      <c r="J60" s="346"/>
      <c r="K60" s="346"/>
      <c r="L60" s="346"/>
      <c r="M60" s="346"/>
      <c r="N60" s="347"/>
      <c r="O60" s="115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9"/>
      <c r="AH60" s="19"/>
      <c r="AI60" s="19"/>
    </row>
    <row r="61" spans="1:35" ht="15" customHeight="1">
      <c r="A61" s="63"/>
      <c r="B61" s="64"/>
      <c r="C61" s="64"/>
      <c r="D61" s="72"/>
      <c r="E61" s="64"/>
      <c r="F61" s="64"/>
      <c r="G61" s="64"/>
      <c r="H61" s="64"/>
      <c r="I61" s="72"/>
      <c r="J61" s="64"/>
      <c r="K61" s="64"/>
      <c r="L61" s="64"/>
      <c r="M61" s="64"/>
      <c r="N61" s="64"/>
      <c r="O61" s="65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9"/>
      <c r="AH61" s="19"/>
      <c r="AI61" s="19"/>
    </row>
    <row r="62" spans="1:35" s="7" customFormat="1" ht="15" customHeight="1">
      <c r="A62" s="285" t="str">
        <f>A1</f>
        <v>                                                                                      Perfil de Dissolução Comparativo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/>
      <c r="P62" s="26"/>
      <c r="Q62" s="2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7" customFormat="1" ht="15" customHeight="1">
      <c r="A63" s="60"/>
      <c r="B63" s="154"/>
      <c r="C63" s="77"/>
      <c r="D63" s="77"/>
      <c r="E63" s="66"/>
      <c r="F63" s="66"/>
      <c r="G63" s="66"/>
      <c r="H63" s="66"/>
      <c r="I63" s="66"/>
      <c r="J63" s="66"/>
      <c r="K63" s="66"/>
      <c r="L63" s="66"/>
      <c r="M63" s="66"/>
      <c r="N63" s="77"/>
      <c r="O63" s="108"/>
      <c r="P63" s="27"/>
      <c r="Q63" s="2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7" customFormat="1" ht="15" customHeight="1">
      <c r="A64" s="60"/>
      <c r="B64" s="104"/>
      <c r="C64" s="77"/>
      <c r="D64" s="77"/>
      <c r="E64" s="66"/>
      <c r="F64" s="66"/>
      <c r="G64" s="66"/>
      <c r="H64" s="66"/>
      <c r="I64" s="66"/>
      <c r="J64" s="66"/>
      <c r="K64" s="66"/>
      <c r="L64" s="66"/>
      <c r="M64" s="66"/>
      <c r="N64" s="77"/>
      <c r="O64" s="108"/>
      <c r="P64" s="27"/>
      <c r="Q64" s="27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1" s="19" customFormat="1" ht="12.75">
      <c r="A65" s="60"/>
      <c r="B65" s="122"/>
      <c r="C65" s="122"/>
      <c r="D65" s="66"/>
      <c r="E65" s="66"/>
      <c r="F65" s="66"/>
      <c r="G65" s="66"/>
      <c r="H65" s="66"/>
      <c r="I65" s="66"/>
      <c r="J65" s="122"/>
      <c r="K65" s="122"/>
      <c r="L65" s="122"/>
      <c r="M65" s="66"/>
      <c r="N65" s="66"/>
      <c r="O65" s="95"/>
      <c r="P65" s="22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s="19" customFormat="1" ht="14.25">
      <c r="A66" s="60"/>
      <c r="B66" s="104" t="s">
        <v>71</v>
      </c>
      <c r="C66" s="122"/>
      <c r="D66" s="66"/>
      <c r="E66" s="66"/>
      <c r="F66" s="66"/>
      <c r="G66" s="66"/>
      <c r="H66" s="66"/>
      <c r="I66" s="66"/>
      <c r="J66" s="122"/>
      <c r="K66" s="122"/>
      <c r="L66" s="122"/>
      <c r="M66" s="66"/>
      <c r="N66" s="66"/>
      <c r="O66" s="95"/>
      <c r="P66" s="2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5" s="31" customFormat="1" ht="15" customHeight="1">
      <c r="A67" s="60"/>
      <c r="B67" s="66"/>
      <c r="C67" s="122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95"/>
      <c r="P67" s="2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2"/>
      <c r="AE67" s="22"/>
      <c r="AF67" s="30"/>
      <c r="AG67" s="30"/>
      <c r="AH67" s="30"/>
      <c r="AI67" s="30"/>
    </row>
    <row r="68" spans="1:35" s="31" customFormat="1" ht="15" customHeight="1">
      <c r="A68" s="60"/>
      <c r="B68" s="66"/>
      <c r="C68" s="123"/>
      <c r="D68" s="66"/>
      <c r="E68" s="66"/>
      <c r="F68" s="66"/>
      <c r="G68" s="66"/>
      <c r="H68" s="66"/>
      <c r="I68" s="151"/>
      <c r="J68" s="151"/>
      <c r="K68" s="151"/>
      <c r="L68" s="151"/>
      <c r="M68" s="151"/>
      <c r="N68" s="221"/>
      <c r="O68" s="222"/>
      <c r="P68" s="149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0"/>
      <c r="AG68" s="30"/>
      <c r="AH68" s="30"/>
      <c r="AI68" s="30"/>
    </row>
    <row r="69" spans="1:35" s="31" customFormat="1" ht="15" customHeight="1">
      <c r="A69" s="283" t="str">
        <f>P69</f>
        <v>Nome do medicamento teste</v>
      </c>
      <c r="B69" s="284"/>
      <c r="C69" s="284"/>
      <c r="D69" s="284"/>
      <c r="E69" s="284"/>
      <c r="F69" s="280" t="str">
        <f>U69</f>
        <v>: % Dissolvida do fármaco</v>
      </c>
      <c r="G69" s="281"/>
      <c r="H69" s="281"/>
      <c r="I69" s="281"/>
      <c r="J69" s="281"/>
      <c r="K69" s="281"/>
      <c r="L69" s="281"/>
      <c r="M69" s="282"/>
      <c r="N69" s="240"/>
      <c r="O69" s="241"/>
      <c r="P69" s="289" t="s">
        <v>68</v>
      </c>
      <c r="Q69" s="290"/>
      <c r="R69" s="290"/>
      <c r="S69" s="290"/>
      <c r="T69" s="290"/>
      <c r="U69" s="288" t="s">
        <v>70</v>
      </c>
      <c r="V69" s="288"/>
      <c r="W69" s="288"/>
      <c r="X69" s="288"/>
      <c r="Y69" s="288"/>
      <c r="Z69" s="288"/>
      <c r="AA69" s="288"/>
      <c r="AB69" s="288"/>
      <c r="AC69" s="153"/>
      <c r="AD69" s="153"/>
      <c r="AE69" s="154"/>
      <c r="AF69" s="30"/>
      <c r="AG69" s="30"/>
      <c r="AH69" s="30"/>
      <c r="AI69" s="30"/>
    </row>
    <row r="70" spans="1:35" s="31" customFormat="1" ht="15" customHeight="1">
      <c r="A70" s="411" t="s">
        <v>3</v>
      </c>
      <c r="B70" s="412"/>
      <c r="C70" s="178">
        <f>R70</f>
        <v>1</v>
      </c>
      <c r="D70" s="178">
        <f aca="true" t="shared" si="0" ref="D70:M71">S70</f>
        <v>2</v>
      </c>
      <c r="E70" s="178">
        <f t="shared" si="0"/>
        <v>4</v>
      </c>
      <c r="F70" s="178">
        <f t="shared" si="0"/>
        <v>10</v>
      </c>
      <c r="G70" s="178">
        <f t="shared" si="0"/>
        <v>30</v>
      </c>
      <c r="H70" s="178">
        <f t="shared" si="0"/>
        <v>60</v>
      </c>
      <c r="I70" s="178">
        <f t="shared" si="0"/>
        <v>120</v>
      </c>
      <c r="J70" s="178">
        <f t="shared" si="0"/>
        <v>240</v>
      </c>
      <c r="K70" s="178">
        <f t="shared" si="0"/>
        <v>360</v>
      </c>
      <c r="L70" s="178">
        <f t="shared" si="0"/>
        <v>480</v>
      </c>
      <c r="M70" s="178">
        <f t="shared" si="0"/>
        <v>600</v>
      </c>
      <c r="N70" s="180"/>
      <c r="O70" s="181"/>
      <c r="P70" s="413" t="s">
        <v>3</v>
      </c>
      <c r="Q70" s="413"/>
      <c r="R70" s="159">
        <v>1</v>
      </c>
      <c r="S70" s="160">
        <v>2</v>
      </c>
      <c r="T70" s="160">
        <v>4</v>
      </c>
      <c r="U70" s="160">
        <v>10</v>
      </c>
      <c r="V70" s="160">
        <v>30</v>
      </c>
      <c r="W70" s="160">
        <v>60</v>
      </c>
      <c r="X70" s="160">
        <v>120</v>
      </c>
      <c r="Y70" s="160">
        <v>240</v>
      </c>
      <c r="Z70" s="260">
        <v>360</v>
      </c>
      <c r="AA70" s="260">
        <v>480</v>
      </c>
      <c r="AB70" s="260">
        <v>600</v>
      </c>
      <c r="AC70" s="7"/>
      <c r="AD70" s="7"/>
      <c r="AE70" s="154"/>
      <c r="AF70" s="30"/>
      <c r="AG70" s="30"/>
      <c r="AH70" s="30"/>
      <c r="AI70" s="30"/>
    </row>
    <row r="71" spans="1:31" s="30" customFormat="1" ht="15" customHeight="1">
      <c r="A71" s="330" t="s">
        <v>4</v>
      </c>
      <c r="B71" s="331"/>
      <c r="C71" s="179">
        <f>R71</f>
        <v>900</v>
      </c>
      <c r="D71" s="179">
        <f t="shared" si="0"/>
        <v>900</v>
      </c>
      <c r="E71" s="179">
        <f t="shared" si="0"/>
        <v>900</v>
      </c>
      <c r="F71" s="179">
        <f t="shared" si="0"/>
        <v>900</v>
      </c>
      <c r="G71" s="179">
        <f t="shared" si="0"/>
        <v>900</v>
      </c>
      <c r="H71" s="179">
        <f t="shared" si="0"/>
        <v>900</v>
      </c>
      <c r="I71" s="179">
        <f t="shared" si="0"/>
        <v>900</v>
      </c>
      <c r="J71" s="179">
        <f t="shared" si="0"/>
        <v>900</v>
      </c>
      <c r="K71" s="179">
        <f t="shared" si="0"/>
        <v>900</v>
      </c>
      <c r="L71" s="179">
        <f t="shared" si="0"/>
        <v>900</v>
      </c>
      <c r="M71" s="179">
        <f t="shared" si="0"/>
        <v>900</v>
      </c>
      <c r="N71" s="180"/>
      <c r="O71" s="181"/>
      <c r="P71" s="400" t="s">
        <v>4</v>
      </c>
      <c r="Q71" s="400"/>
      <c r="R71" s="163">
        <v>900</v>
      </c>
      <c r="S71" s="251">
        <f aca="true" t="shared" si="1" ref="S71:AA71">R71</f>
        <v>900</v>
      </c>
      <c r="T71" s="251">
        <f t="shared" si="1"/>
        <v>900</v>
      </c>
      <c r="U71" s="251">
        <f t="shared" si="1"/>
        <v>900</v>
      </c>
      <c r="V71" s="251">
        <f t="shared" si="1"/>
        <v>900</v>
      </c>
      <c r="W71" s="251">
        <f t="shared" si="1"/>
        <v>900</v>
      </c>
      <c r="X71" s="251">
        <f t="shared" si="1"/>
        <v>900</v>
      </c>
      <c r="Y71" s="251">
        <f t="shared" si="1"/>
        <v>900</v>
      </c>
      <c r="Z71" s="251">
        <f t="shared" si="1"/>
        <v>900</v>
      </c>
      <c r="AA71" s="251">
        <f t="shared" si="1"/>
        <v>900</v>
      </c>
      <c r="AB71" s="251">
        <f>Y71</f>
        <v>900</v>
      </c>
      <c r="AC71" s="7"/>
      <c r="AD71" s="7"/>
      <c r="AE71" s="154"/>
    </row>
    <row r="72" spans="1:31" s="30" customFormat="1" ht="15" customHeight="1">
      <c r="A72" s="414"/>
      <c r="B72" s="415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416"/>
      <c r="Q72" s="416"/>
      <c r="R72" s="156"/>
      <c r="S72" s="87"/>
      <c r="T72" s="87"/>
      <c r="U72" s="87"/>
      <c r="V72" s="87"/>
      <c r="W72" s="87"/>
      <c r="X72" s="87"/>
      <c r="Y72" s="250"/>
      <c r="Z72" s="250"/>
      <c r="AA72" s="250"/>
      <c r="AB72" s="250"/>
      <c r="AC72" s="5"/>
      <c r="AD72" s="5"/>
      <c r="AE72" s="154"/>
    </row>
    <row r="73" spans="1:31" s="30" customFormat="1" ht="15" customHeight="1">
      <c r="A73" s="405" t="str">
        <f>P73</f>
        <v># 1</v>
      </c>
      <c r="B73" s="406"/>
      <c r="C73" s="184">
        <f>R73</f>
        <v>0</v>
      </c>
      <c r="D73" s="184">
        <f>S73+(C73*N48/R71)</f>
        <v>0</v>
      </c>
      <c r="E73" s="184">
        <f>T73+(D73*N48/R71)</f>
        <v>0</v>
      </c>
      <c r="F73" s="184">
        <f>U73+(E73*N48/R71)</f>
        <v>0</v>
      </c>
      <c r="G73" s="184">
        <f>V73+(F73*N48/R71)</f>
        <v>0</v>
      </c>
      <c r="H73" s="184">
        <f>W73+(G73*N48/R71)</f>
        <v>0</v>
      </c>
      <c r="I73" s="184">
        <f>X73+(H73*O48/S71)</f>
        <v>0</v>
      </c>
      <c r="J73" s="184">
        <f>Y73+(I73*P48/T71)</f>
        <v>0</v>
      </c>
      <c r="K73" s="184">
        <f>Z73+(J73*Q48/U71)</f>
        <v>0</v>
      </c>
      <c r="L73" s="184">
        <f>AA73+(K73*R48/V71)</f>
        <v>0</v>
      </c>
      <c r="M73" s="184">
        <f>AB73+(J73*Q48/U71)</f>
        <v>0</v>
      </c>
      <c r="N73" s="185"/>
      <c r="O73" s="186"/>
      <c r="P73" s="409" t="s">
        <v>58</v>
      </c>
      <c r="Q73" s="410"/>
      <c r="R73" s="261"/>
      <c r="S73" s="261"/>
      <c r="T73" s="262"/>
      <c r="U73" s="261"/>
      <c r="V73" s="261"/>
      <c r="W73" s="262"/>
      <c r="X73" s="263"/>
      <c r="Y73" s="263"/>
      <c r="Z73" s="263"/>
      <c r="AA73" s="263"/>
      <c r="AB73" s="263"/>
      <c r="AC73" s="5"/>
      <c r="AD73" s="5"/>
      <c r="AE73" s="154"/>
    </row>
    <row r="74" spans="1:31" s="30" customFormat="1" ht="15" customHeight="1">
      <c r="A74" s="417" t="str">
        <f aca="true" t="shared" si="2" ref="A74:A84">P74</f>
        <v># 2</v>
      </c>
      <c r="B74" s="418"/>
      <c r="C74" s="187">
        <f aca="true" t="shared" si="3" ref="C74:C84">R74</f>
        <v>0</v>
      </c>
      <c r="D74" s="187">
        <f>S74+(C74*N48/R71)</f>
        <v>0</v>
      </c>
      <c r="E74" s="187">
        <f>T74+(D74*N48/R71)</f>
        <v>0</v>
      </c>
      <c r="F74" s="187">
        <f>U74+(E74*N48/R71)</f>
        <v>0</v>
      </c>
      <c r="G74" s="187">
        <f>V74+(F74*N48/R71)</f>
        <v>0</v>
      </c>
      <c r="H74" s="187">
        <f>W74+(G74*N48/R71)</f>
        <v>0</v>
      </c>
      <c r="I74" s="187">
        <f>X74+(H74*O48/S71)</f>
        <v>0</v>
      </c>
      <c r="J74" s="187">
        <f>Y74+(I74*P48/T71)</f>
        <v>0</v>
      </c>
      <c r="K74" s="187">
        <f>Z74+(J74*Q48/U71)</f>
        <v>0</v>
      </c>
      <c r="L74" s="187">
        <f>AA74+(K74*R48/V71)</f>
        <v>0</v>
      </c>
      <c r="M74" s="187">
        <f>AB74+(J74*Q48/U71)</f>
        <v>0</v>
      </c>
      <c r="N74" s="185"/>
      <c r="O74" s="186"/>
      <c r="P74" s="403" t="s">
        <v>57</v>
      </c>
      <c r="Q74" s="404"/>
      <c r="R74" s="264"/>
      <c r="S74" s="264"/>
      <c r="T74" s="264"/>
      <c r="U74" s="264"/>
      <c r="V74" s="264"/>
      <c r="W74" s="265"/>
      <c r="X74" s="266"/>
      <c r="Y74" s="266"/>
      <c r="Z74" s="266"/>
      <c r="AA74" s="266"/>
      <c r="AB74" s="266"/>
      <c r="AC74" s="5"/>
      <c r="AD74" s="5"/>
      <c r="AE74" s="154"/>
    </row>
    <row r="75" spans="1:31" s="19" customFormat="1" ht="15" customHeight="1">
      <c r="A75" s="405" t="str">
        <f t="shared" si="2"/>
        <v># 3</v>
      </c>
      <c r="B75" s="406"/>
      <c r="C75" s="184">
        <f t="shared" si="3"/>
        <v>0</v>
      </c>
      <c r="D75" s="184">
        <f>S75+(C75*N48/R71)</f>
        <v>0</v>
      </c>
      <c r="E75" s="184">
        <f>T75+(D75*N48/R71)</f>
        <v>0</v>
      </c>
      <c r="F75" s="184">
        <f>U75+(E75*N48/T71)</f>
        <v>0</v>
      </c>
      <c r="G75" s="184">
        <f>V75+(F75*N48/R71)</f>
        <v>0</v>
      </c>
      <c r="H75" s="184">
        <f>W75+(G75*N48/R71)</f>
        <v>0</v>
      </c>
      <c r="I75" s="184">
        <f>X75+(H75*O48/S71)</f>
        <v>0</v>
      </c>
      <c r="J75" s="184">
        <f>Y75+(I75*P48/T71)</f>
        <v>0</v>
      </c>
      <c r="K75" s="184">
        <f>Z75+(J75*Q48/U71)</f>
        <v>0</v>
      </c>
      <c r="L75" s="184">
        <f>AA75+(K75*R48/V71)</f>
        <v>0</v>
      </c>
      <c r="M75" s="184">
        <f>AB75+(J75*Q48/U71)</f>
        <v>0</v>
      </c>
      <c r="N75" s="185"/>
      <c r="O75" s="186"/>
      <c r="P75" s="409" t="s">
        <v>56</v>
      </c>
      <c r="Q75" s="410"/>
      <c r="R75" s="261"/>
      <c r="S75" s="261"/>
      <c r="T75" s="261"/>
      <c r="U75" s="261"/>
      <c r="V75" s="261"/>
      <c r="W75" s="262"/>
      <c r="X75" s="263"/>
      <c r="Y75" s="263"/>
      <c r="Z75" s="263"/>
      <c r="AA75" s="263"/>
      <c r="AB75" s="263"/>
      <c r="AC75" s="5"/>
      <c r="AD75" s="5"/>
      <c r="AE75" s="5"/>
    </row>
    <row r="76" spans="1:31" s="19" customFormat="1" ht="15" customHeight="1">
      <c r="A76" s="417" t="str">
        <f t="shared" si="2"/>
        <v># 4</v>
      </c>
      <c r="B76" s="418"/>
      <c r="C76" s="187">
        <f t="shared" si="3"/>
        <v>0</v>
      </c>
      <c r="D76" s="187">
        <f>S76+(C76*N48/R71)</f>
        <v>0</v>
      </c>
      <c r="E76" s="187">
        <f>T76+(D76*N48/R71)</f>
        <v>0</v>
      </c>
      <c r="F76" s="187">
        <f>U76+(E76*N48/R71)</f>
        <v>0</v>
      </c>
      <c r="G76" s="187">
        <f>V76+(F76*N48/R71)</f>
        <v>0</v>
      </c>
      <c r="H76" s="187">
        <f>W76+(G76*N48/R71)</f>
        <v>0</v>
      </c>
      <c r="I76" s="187">
        <f>X76+(H76*O48/S71)</f>
        <v>0</v>
      </c>
      <c r="J76" s="187">
        <f>Y76+(I76*P48/T71)</f>
        <v>0</v>
      </c>
      <c r="K76" s="187">
        <f>Z76+(J76*Q48/U71)</f>
        <v>0</v>
      </c>
      <c r="L76" s="187">
        <f>AA76+(K76*R48/V71)</f>
        <v>0</v>
      </c>
      <c r="M76" s="187">
        <f>AB76+(J76*Q48/U71)</f>
        <v>0</v>
      </c>
      <c r="N76" s="185"/>
      <c r="O76" s="186"/>
      <c r="P76" s="403" t="s">
        <v>55</v>
      </c>
      <c r="Q76" s="404"/>
      <c r="R76" s="264"/>
      <c r="S76" s="264"/>
      <c r="T76" s="264"/>
      <c r="U76" s="264"/>
      <c r="V76" s="264"/>
      <c r="W76" s="265"/>
      <c r="X76" s="266"/>
      <c r="Y76" s="266"/>
      <c r="Z76" s="266"/>
      <c r="AA76" s="266"/>
      <c r="AB76" s="266"/>
      <c r="AC76" s="5"/>
      <c r="AD76" s="5"/>
      <c r="AE76" s="5"/>
    </row>
    <row r="77" spans="1:31" s="19" customFormat="1" ht="15" customHeight="1">
      <c r="A77" s="405" t="str">
        <f t="shared" si="2"/>
        <v># 5</v>
      </c>
      <c r="B77" s="406"/>
      <c r="C77" s="184">
        <f t="shared" si="3"/>
        <v>0</v>
      </c>
      <c r="D77" s="184">
        <f>S77+(C77*N48/R71)</f>
        <v>0</v>
      </c>
      <c r="E77" s="184">
        <f>T77+(D77*N48/R71)</f>
        <v>0</v>
      </c>
      <c r="F77" s="184">
        <f>U77+(E77*N48/R71)</f>
        <v>0</v>
      </c>
      <c r="G77" s="184">
        <f>V77+(F77*N48/R71)</f>
        <v>0</v>
      </c>
      <c r="H77" s="184">
        <f>W77+(G77*N48/R71)</f>
        <v>0</v>
      </c>
      <c r="I77" s="184">
        <f>X77+(H77*O48/S71)</f>
        <v>0</v>
      </c>
      <c r="J77" s="184">
        <f>Y77+(I77*P48/T71)</f>
        <v>0</v>
      </c>
      <c r="K77" s="184">
        <f>Z77+(J77*Q48/U71)</f>
        <v>0</v>
      </c>
      <c r="L77" s="184">
        <f>AA77+(K77*R48/V71)</f>
        <v>0</v>
      </c>
      <c r="M77" s="184">
        <f>AB77+(J77*Q48/U71)</f>
        <v>0</v>
      </c>
      <c r="N77" s="185"/>
      <c r="O77" s="186"/>
      <c r="P77" s="409" t="s">
        <v>54</v>
      </c>
      <c r="Q77" s="410"/>
      <c r="R77" s="261"/>
      <c r="S77" s="261"/>
      <c r="T77" s="261"/>
      <c r="U77" s="261"/>
      <c r="V77" s="261"/>
      <c r="W77" s="262"/>
      <c r="X77" s="263"/>
      <c r="Y77" s="263"/>
      <c r="Z77" s="263"/>
      <c r="AA77" s="263"/>
      <c r="AB77" s="263"/>
      <c r="AC77" s="5"/>
      <c r="AD77" s="5"/>
      <c r="AE77" s="5"/>
    </row>
    <row r="78" spans="1:31" s="19" customFormat="1" ht="15" customHeight="1">
      <c r="A78" s="417" t="str">
        <f t="shared" si="2"/>
        <v># 6</v>
      </c>
      <c r="B78" s="418"/>
      <c r="C78" s="187">
        <f t="shared" si="3"/>
        <v>0</v>
      </c>
      <c r="D78" s="187">
        <f>S78+(C78*N48/R71)</f>
        <v>0</v>
      </c>
      <c r="E78" s="187">
        <f>T78+(D78*N48/R71)</f>
        <v>0</v>
      </c>
      <c r="F78" s="187">
        <f>U78+(E78*N48/R71)</f>
        <v>0</v>
      </c>
      <c r="G78" s="187">
        <f>V78+(F78*N48/R71)</f>
        <v>0</v>
      </c>
      <c r="H78" s="187">
        <f>W78+(G78*N48/R71)</f>
        <v>0</v>
      </c>
      <c r="I78" s="187">
        <f>X78+(H78*O48/S71)</f>
        <v>0</v>
      </c>
      <c r="J78" s="187">
        <f>Y78+(I78*P48/T71)</f>
        <v>0</v>
      </c>
      <c r="K78" s="187">
        <f>Z78+(J78*Q48/U71)</f>
        <v>0</v>
      </c>
      <c r="L78" s="187">
        <f>AA78+(K78*R48/V71)</f>
        <v>0</v>
      </c>
      <c r="M78" s="187">
        <f>AB78+(J78*Q48/U71)</f>
        <v>0</v>
      </c>
      <c r="N78" s="185"/>
      <c r="O78" s="186"/>
      <c r="P78" s="403" t="s">
        <v>53</v>
      </c>
      <c r="Q78" s="404"/>
      <c r="R78" s="264"/>
      <c r="S78" s="264"/>
      <c r="T78" s="264"/>
      <c r="U78" s="264"/>
      <c r="V78" s="264"/>
      <c r="W78" s="265"/>
      <c r="X78" s="266"/>
      <c r="Y78" s="266"/>
      <c r="Z78" s="266"/>
      <c r="AA78" s="266"/>
      <c r="AB78" s="266"/>
      <c r="AC78" s="5"/>
      <c r="AD78" s="5"/>
      <c r="AE78" s="5"/>
    </row>
    <row r="79" spans="1:31" s="19" customFormat="1" ht="15" customHeight="1">
      <c r="A79" s="405" t="str">
        <f t="shared" si="2"/>
        <v># 7</v>
      </c>
      <c r="B79" s="406"/>
      <c r="C79" s="184">
        <f t="shared" si="3"/>
        <v>0</v>
      </c>
      <c r="D79" s="184">
        <f>S79+(C79*N48/R71)</f>
        <v>0</v>
      </c>
      <c r="E79" s="184">
        <f>T79+(D79*N48/R71)</f>
        <v>0</v>
      </c>
      <c r="F79" s="184">
        <f>U79+(E79*N48/R71)</f>
        <v>0</v>
      </c>
      <c r="G79" s="184">
        <f>V79+(F79*N48/R71)</f>
        <v>0</v>
      </c>
      <c r="H79" s="184">
        <f>W79+(G79*N48/R71)</f>
        <v>0</v>
      </c>
      <c r="I79" s="184">
        <f>X79+(H79*O48/S71)</f>
        <v>0</v>
      </c>
      <c r="J79" s="184">
        <f>Y79+(I79*P48/T71)</f>
        <v>0</v>
      </c>
      <c r="K79" s="184">
        <f>Z79+(J79*Q48/U71)</f>
        <v>0</v>
      </c>
      <c r="L79" s="184">
        <f>AA79+(K79*R48/V71)</f>
        <v>0</v>
      </c>
      <c r="M79" s="184">
        <f>AB79+(J79*Q48/U71)</f>
        <v>0</v>
      </c>
      <c r="N79" s="185"/>
      <c r="O79" s="186"/>
      <c r="P79" s="409" t="s">
        <v>52</v>
      </c>
      <c r="Q79" s="410"/>
      <c r="R79" s="261"/>
      <c r="S79" s="261"/>
      <c r="T79" s="261"/>
      <c r="U79" s="261"/>
      <c r="V79" s="261"/>
      <c r="W79" s="262"/>
      <c r="X79" s="263"/>
      <c r="Y79" s="263"/>
      <c r="Z79" s="263"/>
      <c r="AA79" s="263"/>
      <c r="AB79" s="263"/>
      <c r="AC79" s="5"/>
      <c r="AD79" s="5"/>
      <c r="AE79" s="5"/>
    </row>
    <row r="80" spans="1:31" s="19" customFormat="1" ht="15" customHeight="1">
      <c r="A80" s="417" t="str">
        <f t="shared" si="2"/>
        <v># 8</v>
      </c>
      <c r="B80" s="418"/>
      <c r="C80" s="187">
        <f t="shared" si="3"/>
        <v>0</v>
      </c>
      <c r="D80" s="187">
        <f>S80+(C80*N48/R71)</f>
        <v>0</v>
      </c>
      <c r="E80" s="187">
        <f>T80+(D80*N48/R71)</f>
        <v>0</v>
      </c>
      <c r="F80" s="187">
        <f>U80+(E80*N48/R71)</f>
        <v>0</v>
      </c>
      <c r="G80" s="187">
        <f>V80+(F80*N48/R71)</f>
        <v>0</v>
      </c>
      <c r="H80" s="187">
        <f>W80+(G80*N48/R71)</f>
        <v>0</v>
      </c>
      <c r="I80" s="187">
        <f>X80+(H80*O48/S71)</f>
        <v>0</v>
      </c>
      <c r="J80" s="187">
        <f>Y80+(I80*P48/T71)</f>
        <v>0</v>
      </c>
      <c r="K80" s="187">
        <f>Z80+(J80*Q48/U71)</f>
        <v>0</v>
      </c>
      <c r="L80" s="187">
        <f>AA80+(K80*R48/V71)</f>
        <v>0</v>
      </c>
      <c r="M80" s="187">
        <f>AB80+(J80*Q48/U71)</f>
        <v>0</v>
      </c>
      <c r="N80" s="185"/>
      <c r="O80" s="186"/>
      <c r="P80" s="403" t="s">
        <v>51</v>
      </c>
      <c r="Q80" s="404"/>
      <c r="R80" s="264"/>
      <c r="S80" s="264"/>
      <c r="T80" s="264"/>
      <c r="U80" s="264"/>
      <c r="V80" s="264"/>
      <c r="W80" s="265"/>
      <c r="X80" s="266"/>
      <c r="Y80" s="266"/>
      <c r="Z80" s="266"/>
      <c r="AA80" s="266"/>
      <c r="AB80" s="266"/>
      <c r="AC80" s="5"/>
      <c r="AD80" s="5"/>
      <c r="AE80" s="5"/>
    </row>
    <row r="81" spans="1:31" s="19" customFormat="1" ht="15" customHeight="1">
      <c r="A81" s="405" t="str">
        <f t="shared" si="2"/>
        <v># 9</v>
      </c>
      <c r="B81" s="406"/>
      <c r="C81" s="184">
        <f t="shared" si="3"/>
        <v>0</v>
      </c>
      <c r="D81" s="184">
        <f>S81+(C81*N48/R71)</f>
        <v>0</v>
      </c>
      <c r="E81" s="184">
        <f>T81+(D81*N48/R71)</f>
        <v>0</v>
      </c>
      <c r="F81" s="184">
        <f>U81+(E81*N48/R71)</f>
        <v>0</v>
      </c>
      <c r="G81" s="184">
        <f>V81+(F81*N48/R71)</f>
        <v>0</v>
      </c>
      <c r="H81" s="184">
        <f>W81+(G81*N48/R71)</f>
        <v>0</v>
      </c>
      <c r="I81" s="184">
        <f>X81+(H81*O48/S71)</f>
        <v>0</v>
      </c>
      <c r="J81" s="184">
        <f>Y81+(I81*P48/T71)</f>
        <v>0</v>
      </c>
      <c r="K81" s="184">
        <f>Z81+(J81*Q48/U71)</f>
        <v>0</v>
      </c>
      <c r="L81" s="184">
        <f>AA81+(K81*R48/V71)</f>
        <v>0</v>
      </c>
      <c r="M81" s="184">
        <f>AB81+(J81*Q48/U71)</f>
        <v>0</v>
      </c>
      <c r="N81" s="185"/>
      <c r="O81" s="186"/>
      <c r="P81" s="409" t="s">
        <v>50</v>
      </c>
      <c r="Q81" s="410"/>
      <c r="R81" s="261"/>
      <c r="S81" s="261"/>
      <c r="T81" s="261"/>
      <c r="U81" s="261"/>
      <c r="V81" s="261"/>
      <c r="W81" s="262"/>
      <c r="X81" s="263"/>
      <c r="Y81" s="263"/>
      <c r="Z81" s="263"/>
      <c r="AA81" s="263"/>
      <c r="AB81" s="263"/>
      <c r="AC81" s="5"/>
      <c r="AD81" s="5"/>
      <c r="AE81" s="5"/>
    </row>
    <row r="82" spans="1:31" s="19" customFormat="1" ht="15" customHeight="1">
      <c r="A82" s="417" t="str">
        <f t="shared" si="2"/>
        <v># 10</v>
      </c>
      <c r="B82" s="418"/>
      <c r="C82" s="187">
        <f t="shared" si="3"/>
        <v>0</v>
      </c>
      <c r="D82" s="187">
        <f>S82+(C82*N48/R71)</f>
        <v>0</v>
      </c>
      <c r="E82" s="187">
        <f>T82+(D82*N48/R71)</f>
        <v>0</v>
      </c>
      <c r="F82" s="187">
        <f>U82+(E82*N48/R71)</f>
        <v>0</v>
      </c>
      <c r="G82" s="187">
        <f>V82+(F82*N48/R71)</f>
        <v>0</v>
      </c>
      <c r="H82" s="187">
        <f>W82+(G82*N48/R71)</f>
        <v>0</v>
      </c>
      <c r="I82" s="187">
        <f>X82+(H82*O48/S71)</f>
        <v>0</v>
      </c>
      <c r="J82" s="187">
        <f>Y82+(I82*P48/T71)</f>
        <v>0</v>
      </c>
      <c r="K82" s="187">
        <f>Z82+(J82*Q48/U71)</f>
        <v>0</v>
      </c>
      <c r="L82" s="187">
        <f>AA82+(K82*R48/V71)</f>
        <v>0</v>
      </c>
      <c r="M82" s="187">
        <f>AB82+(J82*Q48/U71)</f>
        <v>0</v>
      </c>
      <c r="N82" s="185"/>
      <c r="O82" s="186"/>
      <c r="P82" s="403" t="s">
        <v>49</v>
      </c>
      <c r="Q82" s="404"/>
      <c r="R82" s="264"/>
      <c r="S82" s="264"/>
      <c r="T82" s="264"/>
      <c r="U82" s="264"/>
      <c r="V82" s="264"/>
      <c r="W82" s="265"/>
      <c r="X82" s="266"/>
      <c r="Y82" s="266"/>
      <c r="Z82" s="266"/>
      <c r="AA82" s="266"/>
      <c r="AB82" s="266"/>
      <c r="AC82" s="5"/>
      <c r="AD82" s="5"/>
      <c r="AE82" s="5"/>
    </row>
    <row r="83" spans="1:31" s="19" customFormat="1" ht="15" customHeight="1">
      <c r="A83" s="405" t="str">
        <f t="shared" si="2"/>
        <v># 11</v>
      </c>
      <c r="B83" s="406"/>
      <c r="C83" s="184">
        <f t="shared" si="3"/>
        <v>0</v>
      </c>
      <c r="D83" s="184">
        <f>S83+(C83*N48/R71)</f>
        <v>0</v>
      </c>
      <c r="E83" s="184">
        <f>T83+(D83*N48/R71)</f>
        <v>0</v>
      </c>
      <c r="F83" s="184">
        <f>U83+(E83*N48/R71)</f>
        <v>0</v>
      </c>
      <c r="G83" s="184">
        <f>V83+(F83*N48/R71)</f>
        <v>0</v>
      </c>
      <c r="H83" s="184">
        <f>W83+(G83*N48/R71)</f>
        <v>0</v>
      </c>
      <c r="I83" s="184">
        <f>X83+(H83*O48/S71)</f>
        <v>0</v>
      </c>
      <c r="J83" s="184">
        <f>Y83+(I83*P48/T71)</f>
        <v>0</v>
      </c>
      <c r="K83" s="184">
        <f>Z83+(J83*Q48/U71)</f>
        <v>0</v>
      </c>
      <c r="L83" s="184">
        <f>AA83+(K83*R48/V71)</f>
        <v>0</v>
      </c>
      <c r="M83" s="184">
        <f>AB83+(J83*Q48/U71)</f>
        <v>0</v>
      </c>
      <c r="N83" s="185"/>
      <c r="O83" s="186"/>
      <c r="P83" s="409" t="s">
        <v>48</v>
      </c>
      <c r="Q83" s="410"/>
      <c r="R83" s="261"/>
      <c r="S83" s="261"/>
      <c r="T83" s="261"/>
      <c r="U83" s="261"/>
      <c r="V83" s="261"/>
      <c r="W83" s="262"/>
      <c r="X83" s="263"/>
      <c r="Y83" s="263"/>
      <c r="Z83" s="263"/>
      <c r="AA83" s="263"/>
      <c r="AB83" s="263"/>
      <c r="AC83" s="5"/>
      <c r="AD83" s="5"/>
      <c r="AE83" s="5"/>
    </row>
    <row r="84" spans="1:35" ht="15" customHeight="1">
      <c r="A84" s="332" t="str">
        <f t="shared" si="2"/>
        <v># 12</v>
      </c>
      <c r="B84" s="333"/>
      <c r="C84" s="188">
        <f t="shared" si="3"/>
        <v>0</v>
      </c>
      <c r="D84" s="188">
        <f>S84+(C84*N48/R71)</f>
        <v>0</v>
      </c>
      <c r="E84" s="188">
        <f>T84+(D84*N48/R71)</f>
        <v>0</v>
      </c>
      <c r="F84" s="188">
        <f>U84+(E84*N48/R71)</f>
        <v>0</v>
      </c>
      <c r="G84" s="188">
        <f>V84+(F84*N48/R71)</f>
        <v>0</v>
      </c>
      <c r="H84" s="188">
        <f>W84+(G84*N48/R71)</f>
        <v>0</v>
      </c>
      <c r="I84" s="188">
        <f>X84+(H84*O48/S71)</f>
        <v>0</v>
      </c>
      <c r="J84" s="188">
        <f>Y84+(I84*P48/T71)</f>
        <v>0</v>
      </c>
      <c r="K84" s="188">
        <f>Z84+(J84*Q48/U71)</f>
        <v>0</v>
      </c>
      <c r="L84" s="188">
        <f>AA84+(K84*R48/V71)</f>
        <v>0</v>
      </c>
      <c r="M84" s="188">
        <f>AB84+(J84*Q48/U71)</f>
        <v>0</v>
      </c>
      <c r="N84" s="185"/>
      <c r="O84" s="186"/>
      <c r="P84" s="403" t="s">
        <v>59</v>
      </c>
      <c r="Q84" s="404"/>
      <c r="R84" s="264"/>
      <c r="S84" s="264"/>
      <c r="T84" s="264"/>
      <c r="U84" s="264"/>
      <c r="V84" s="264"/>
      <c r="W84" s="265"/>
      <c r="X84" s="266"/>
      <c r="Y84" s="266"/>
      <c r="Z84" s="266"/>
      <c r="AA84" s="266"/>
      <c r="AB84" s="266"/>
      <c r="AF84" s="19"/>
      <c r="AG84" s="19"/>
      <c r="AH84" s="19"/>
      <c r="AI84" s="19"/>
    </row>
    <row r="85" spans="1:35" ht="15" customHeight="1">
      <c r="A85" s="417"/>
      <c r="B85" s="423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2"/>
      <c r="N85" s="182"/>
      <c r="O85" s="183"/>
      <c r="P85" s="419"/>
      <c r="Q85" s="419"/>
      <c r="R85" s="168"/>
      <c r="S85" s="168"/>
      <c r="T85" s="168"/>
      <c r="U85" s="168"/>
      <c r="V85" s="168"/>
      <c r="W85" s="87"/>
      <c r="X85" s="87"/>
      <c r="Y85" s="250"/>
      <c r="Z85" s="250"/>
      <c r="AA85" s="250"/>
      <c r="AB85" s="250"/>
      <c r="AF85" s="19"/>
      <c r="AG85" s="19"/>
      <c r="AH85" s="19"/>
      <c r="AI85" s="19"/>
    </row>
    <row r="86" spans="1:35" ht="15" customHeight="1">
      <c r="A86" s="420" t="s">
        <v>8</v>
      </c>
      <c r="B86" s="420"/>
      <c r="C86" s="189">
        <f aca="true" t="shared" si="4" ref="C86:M86">AVERAGE(C73:C84)</f>
        <v>0</v>
      </c>
      <c r="D86" s="189">
        <f t="shared" si="4"/>
        <v>0</v>
      </c>
      <c r="E86" s="189">
        <f t="shared" si="4"/>
        <v>0</v>
      </c>
      <c r="F86" s="189">
        <f t="shared" si="4"/>
        <v>0</v>
      </c>
      <c r="G86" s="189">
        <f t="shared" si="4"/>
        <v>0</v>
      </c>
      <c r="H86" s="189">
        <f t="shared" si="4"/>
        <v>0</v>
      </c>
      <c r="I86" s="189">
        <f t="shared" si="4"/>
        <v>0</v>
      </c>
      <c r="J86" s="189">
        <f t="shared" si="4"/>
        <v>0</v>
      </c>
      <c r="K86" s="189">
        <f>AVERAGE(K73:K84)</f>
        <v>0</v>
      </c>
      <c r="L86" s="189">
        <f>AVERAGE(L73:L84)</f>
        <v>0</v>
      </c>
      <c r="M86" s="189">
        <f t="shared" si="4"/>
        <v>0</v>
      </c>
      <c r="N86" s="190" t="s">
        <v>2</v>
      </c>
      <c r="O86" s="191">
        <f>SUM(C86:M86)</f>
        <v>0</v>
      </c>
      <c r="P86" s="400" t="s">
        <v>8</v>
      </c>
      <c r="Q86" s="400"/>
      <c r="R86" s="194" t="e">
        <f aca="true" t="shared" si="5" ref="R86:AB86">AVERAGE(R73:R84)</f>
        <v>#DIV/0!</v>
      </c>
      <c r="S86" s="194" t="e">
        <f t="shared" si="5"/>
        <v>#DIV/0!</v>
      </c>
      <c r="T86" s="194" t="e">
        <f t="shared" si="5"/>
        <v>#DIV/0!</v>
      </c>
      <c r="U86" s="194" t="e">
        <f t="shared" si="5"/>
        <v>#DIV/0!</v>
      </c>
      <c r="V86" s="194" t="e">
        <f t="shared" si="5"/>
        <v>#DIV/0!</v>
      </c>
      <c r="W86" s="194" t="e">
        <f t="shared" si="5"/>
        <v>#DIV/0!</v>
      </c>
      <c r="X86" s="194" t="e">
        <f t="shared" si="5"/>
        <v>#DIV/0!</v>
      </c>
      <c r="Y86" s="194" t="e">
        <f t="shared" si="5"/>
        <v>#DIV/0!</v>
      </c>
      <c r="Z86" s="194" t="e">
        <f>AVERAGE(Z73:Z84)</f>
        <v>#DIV/0!</v>
      </c>
      <c r="AA86" s="194" t="e">
        <f>AVERAGE(AA73:AA84)</f>
        <v>#DIV/0!</v>
      </c>
      <c r="AB86" s="194" t="e">
        <f t="shared" si="5"/>
        <v>#DIV/0!</v>
      </c>
      <c r="AC86" s="195"/>
      <c r="AD86" s="196" t="s">
        <v>2</v>
      </c>
      <c r="AE86" s="197" t="e">
        <f>SUM(R86:AB86)</f>
        <v>#DIV/0!</v>
      </c>
      <c r="AF86" s="19"/>
      <c r="AG86" s="19"/>
      <c r="AH86" s="19"/>
      <c r="AI86" s="19"/>
    </row>
    <row r="87" spans="1:35" ht="15" customHeight="1">
      <c r="A87" s="421" t="s">
        <v>1</v>
      </c>
      <c r="B87" s="421"/>
      <c r="C87" s="188" t="str">
        <f aca="true" t="shared" si="6" ref="C87:M87">IF(C117=0,"0,00",(STDEV(C73:C84)*100/C86))</f>
        <v>0,00</v>
      </c>
      <c r="D87" s="188" t="str">
        <f t="shared" si="6"/>
        <v>0,00</v>
      </c>
      <c r="E87" s="188" t="str">
        <f t="shared" si="6"/>
        <v>0,00</v>
      </c>
      <c r="F87" s="188" t="str">
        <f t="shared" si="6"/>
        <v>0,00</v>
      </c>
      <c r="G87" s="188" t="str">
        <f t="shared" si="6"/>
        <v>0,00</v>
      </c>
      <c r="H87" s="188" t="str">
        <f t="shared" si="6"/>
        <v>0,00</v>
      </c>
      <c r="I87" s="188" t="str">
        <f t="shared" si="6"/>
        <v>0,00</v>
      </c>
      <c r="J87" s="188" t="str">
        <f t="shared" si="6"/>
        <v>0,00</v>
      </c>
      <c r="K87" s="188" t="str">
        <f t="shared" si="6"/>
        <v>0,00</v>
      </c>
      <c r="L87" s="188" t="str">
        <f t="shared" si="6"/>
        <v>0,00</v>
      </c>
      <c r="M87" s="188" t="str">
        <f t="shared" si="6"/>
        <v>0,00</v>
      </c>
      <c r="N87" s="192"/>
      <c r="O87" s="193"/>
      <c r="P87" s="422" t="s">
        <v>1</v>
      </c>
      <c r="Q87" s="422"/>
      <c r="R87" s="198" t="e">
        <f aca="true" t="shared" si="7" ref="R87:W87">STDEV(R73:R84)*100/R86</f>
        <v>#DIV/0!</v>
      </c>
      <c r="S87" s="198" t="e">
        <f t="shared" si="7"/>
        <v>#DIV/0!</v>
      </c>
      <c r="T87" s="198" t="e">
        <f t="shared" si="7"/>
        <v>#DIV/0!</v>
      </c>
      <c r="U87" s="198" t="e">
        <f t="shared" si="7"/>
        <v>#DIV/0!</v>
      </c>
      <c r="V87" s="198" t="e">
        <f t="shared" si="7"/>
        <v>#DIV/0!</v>
      </c>
      <c r="W87" s="198" t="e">
        <f t="shared" si="7"/>
        <v>#DIV/0!</v>
      </c>
      <c r="X87" s="198" t="e">
        <f>STDEV(X73:X84)*100/X86</f>
        <v>#DIV/0!</v>
      </c>
      <c r="Y87" s="198" t="e">
        <f>STDEV(Y73:Y84)*100/Y86</f>
        <v>#DIV/0!</v>
      </c>
      <c r="Z87" s="198" t="e">
        <f>STDEV(Z73:Z84)*100/Z86</f>
        <v>#DIV/0!</v>
      </c>
      <c r="AA87" s="198" t="e">
        <f>STDEV(AA73:AA84)*100/AA86</f>
        <v>#DIV/0!</v>
      </c>
      <c r="AB87" s="198" t="e">
        <f>STDEV(AB73:AB84)*100/AB86</f>
        <v>#DIV/0!</v>
      </c>
      <c r="AC87" s="195"/>
      <c r="AD87" s="195"/>
      <c r="AE87" s="199"/>
      <c r="AF87" s="19"/>
      <c r="AG87" s="19"/>
      <c r="AH87" s="19"/>
      <c r="AI87" s="19"/>
    </row>
    <row r="88" spans="1:35" ht="15" customHeight="1">
      <c r="A88" s="157"/>
      <c r="B88" s="86"/>
      <c r="C88" s="158"/>
      <c r="D88" s="158"/>
      <c r="E88" s="86"/>
      <c r="F88" s="86"/>
      <c r="G88" s="86"/>
      <c r="H88" s="86"/>
      <c r="I88" s="158"/>
      <c r="J88" s="158"/>
      <c r="K88" s="158"/>
      <c r="L88" s="158"/>
      <c r="M88" s="158"/>
      <c r="N88" s="86"/>
      <c r="O88" s="155"/>
      <c r="AF88" s="19"/>
      <c r="AG88" s="19"/>
      <c r="AH88" s="19"/>
      <c r="AI88" s="19"/>
    </row>
    <row r="89" spans="1:35" ht="15" customHeight="1">
      <c r="A89" s="12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95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9"/>
      <c r="AG89" s="19"/>
      <c r="AH89" s="19"/>
      <c r="AI89" s="19"/>
    </row>
    <row r="90" spans="1:35" ht="15" customHeight="1">
      <c r="A90" s="12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95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9"/>
      <c r="AG90" s="19"/>
      <c r="AH90" s="19"/>
      <c r="AI90" s="19"/>
    </row>
    <row r="91" spans="1:35" ht="15" customHeight="1">
      <c r="A91" s="60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95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9"/>
      <c r="AG91" s="19"/>
      <c r="AH91" s="19"/>
      <c r="AI91" s="19"/>
    </row>
    <row r="92" spans="1:35" ht="15" customHeight="1">
      <c r="A92" s="70"/>
      <c r="B92" s="61"/>
      <c r="C92" s="230"/>
      <c r="D92" s="230"/>
      <c r="E92" s="230"/>
      <c r="F92" s="230"/>
      <c r="G92" s="230"/>
      <c r="H92" s="230"/>
      <c r="I92" s="61"/>
      <c r="J92" s="71"/>
      <c r="K92" s="71"/>
      <c r="L92" s="71"/>
      <c r="M92" s="61"/>
      <c r="N92" s="61"/>
      <c r="O92" s="12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9"/>
      <c r="AG92" s="19"/>
      <c r="AH92" s="19"/>
      <c r="AI92" s="19"/>
    </row>
    <row r="93" spans="1:35" s="34" customFormat="1" ht="15" customHeight="1">
      <c r="A93" s="62"/>
      <c r="B93" s="61"/>
      <c r="C93" s="61"/>
      <c r="D93" s="71"/>
      <c r="E93" s="71"/>
      <c r="F93" s="71"/>
      <c r="G93" s="71"/>
      <c r="H93" s="61"/>
      <c r="I93" s="61"/>
      <c r="J93" s="61"/>
      <c r="K93" s="61"/>
      <c r="L93" s="61"/>
      <c r="M93" s="61"/>
      <c r="N93" s="61"/>
      <c r="O93" s="128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3"/>
      <c r="AG93" s="33"/>
      <c r="AH93" s="33"/>
      <c r="AI93" s="33"/>
    </row>
    <row r="94" spans="1:35" s="34" customFormat="1" ht="15" customHeight="1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128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3"/>
      <c r="AG94" s="33"/>
      <c r="AH94" s="33"/>
      <c r="AI94" s="33"/>
    </row>
    <row r="95" spans="1:35" s="34" customFormat="1" ht="15" customHeight="1">
      <c r="A95" s="6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128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3"/>
      <c r="AG95" s="33"/>
      <c r="AH95" s="33"/>
      <c r="AI95" s="33"/>
    </row>
    <row r="96" spans="1:35" s="34" customFormat="1" ht="15" customHeight="1">
      <c r="A96" s="63"/>
      <c r="B96" s="64"/>
      <c r="C96" s="64"/>
      <c r="D96" s="72"/>
      <c r="E96" s="64"/>
      <c r="F96" s="64"/>
      <c r="G96" s="64"/>
      <c r="H96" s="64"/>
      <c r="I96" s="72"/>
      <c r="J96" s="64"/>
      <c r="K96" s="64"/>
      <c r="L96" s="64"/>
      <c r="M96" s="64"/>
      <c r="N96" s="64"/>
      <c r="O96" s="6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</row>
    <row r="97" spans="1:35" s="7" customFormat="1" ht="15" customHeight="1">
      <c r="A97" s="285" t="str">
        <f>A1</f>
        <v>                                                                                      Perfil de Dissolução Comparativo</v>
      </c>
      <c r="B97" s="286" t="e">
        <f>#REF!</f>
        <v>#REF!</v>
      </c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7"/>
      <c r="P97" s="26"/>
      <c r="Q97" s="27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7" customFormat="1" ht="15" customHeight="1">
      <c r="A98" s="60"/>
      <c r="B98" s="154"/>
      <c r="C98" s="77"/>
      <c r="D98" s="77"/>
      <c r="E98" s="66"/>
      <c r="F98" s="66"/>
      <c r="G98" s="66"/>
      <c r="H98" s="66"/>
      <c r="I98" s="66"/>
      <c r="J98" s="66"/>
      <c r="K98" s="66"/>
      <c r="L98" s="66"/>
      <c r="M98" s="66"/>
      <c r="N98" s="77"/>
      <c r="O98" s="108"/>
      <c r="P98" s="27"/>
      <c r="Q98" s="27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7" customFormat="1" ht="15" customHeight="1">
      <c r="A99" s="60"/>
      <c r="B99" s="225" t="s">
        <v>72</v>
      </c>
      <c r="C99" s="77"/>
      <c r="D99" s="77"/>
      <c r="E99" s="66"/>
      <c r="F99" s="66"/>
      <c r="G99" s="66"/>
      <c r="H99" s="66"/>
      <c r="I99" s="66"/>
      <c r="J99" s="66"/>
      <c r="K99" s="66"/>
      <c r="L99" s="66"/>
      <c r="M99" s="66"/>
      <c r="N99" s="77"/>
      <c r="O99" s="108"/>
      <c r="P99" s="27"/>
      <c r="Q99" s="27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7" customFormat="1" ht="15" customHeight="1">
      <c r="A100" s="283" t="str">
        <f>P100</f>
        <v>Nome do medicamento referência</v>
      </c>
      <c r="B100" s="284"/>
      <c r="C100" s="284"/>
      <c r="D100" s="284"/>
      <c r="E100" s="284"/>
      <c r="F100" s="280" t="str">
        <f>U100</f>
        <v>: % Dissolvida do fármaco</v>
      </c>
      <c r="G100" s="281"/>
      <c r="H100" s="281"/>
      <c r="I100" s="281"/>
      <c r="J100" s="281"/>
      <c r="K100" s="281"/>
      <c r="L100" s="281"/>
      <c r="M100" s="282"/>
      <c r="N100" s="240"/>
      <c r="O100" s="241"/>
      <c r="P100" s="278" t="s">
        <v>69</v>
      </c>
      <c r="Q100" s="279"/>
      <c r="R100" s="279"/>
      <c r="S100" s="279"/>
      <c r="T100" s="279"/>
      <c r="U100" s="277" t="s">
        <v>70</v>
      </c>
      <c r="V100" s="277"/>
      <c r="W100" s="277"/>
      <c r="X100" s="277"/>
      <c r="Y100" s="277"/>
      <c r="Z100" s="277"/>
      <c r="AA100" s="277"/>
      <c r="AB100" s="277"/>
      <c r="AC100" s="153"/>
      <c r="AD100" s="153"/>
      <c r="AF100" s="26"/>
      <c r="AG100" s="26"/>
      <c r="AH100" s="26"/>
      <c r="AI100" s="26"/>
    </row>
    <row r="101" spans="1:35" s="9" customFormat="1" ht="15" customHeight="1">
      <c r="A101" s="342" t="s">
        <v>3</v>
      </c>
      <c r="B101" s="343"/>
      <c r="C101" s="200">
        <f>R101</f>
        <v>1</v>
      </c>
      <c r="D101" s="200">
        <f aca="true" t="shared" si="8" ref="D101:M102">S101</f>
        <v>2</v>
      </c>
      <c r="E101" s="200">
        <f t="shared" si="8"/>
        <v>4</v>
      </c>
      <c r="F101" s="200">
        <f t="shared" si="8"/>
        <v>10</v>
      </c>
      <c r="G101" s="200">
        <f t="shared" si="8"/>
        <v>30</v>
      </c>
      <c r="H101" s="200">
        <f t="shared" si="8"/>
        <v>60</v>
      </c>
      <c r="I101" s="200">
        <f t="shared" si="8"/>
        <v>120</v>
      </c>
      <c r="J101" s="200">
        <f t="shared" si="8"/>
        <v>240</v>
      </c>
      <c r="K101" s="200">
        <f t="shared" si="8"/>
        <v>360</v>
      </c>
      <c r="L101" s="200">
        <f t="shared" si="8"/>
        <v>480</v>
      </c>
      <c r="M101" s="200">
        <f t="shared" si="8"/>
        <v>600</v>
      </c>
      <c r="N101" s="180"/>
      <c r="O101" s="181"/>
      <c r="P101" s="424" t="s">
        <v>3</v>
      </c>
      <c r="Q101" s="413"/>
      <c r="R101" s="159">
        <v>1</v>
      </c>
      <c r="S101" s="160">
        <v>2</v>
      </c>
      <c r="T101" s="160">
        <v>4</v>
      </c>
      <c r="U101" s="160">
        <v>10</v>
      </c>
      <c r="V101" s="160">
        <v>30</v>
      </c>
      <c r="W101" s="160">
        <v>60</v>
      </c>
      <c r="X101" s="160">
        <v>120</v>
      </c>
      <c r="Y101" s="160">
        <v>240</v>
      </c>
      <c r="Z101" s="260">
        <v>360</v>
      </c>
      <c r="AA101" s="260">
        <v>480</v>
      </c>
      <c r="AB101" s="260">
        <v>600</v>
      </c>
      <c r="AC101" s="7"/>
      <c r="AD101" s="7"/>
      <c r="AF101" s="29"/>
      <c r="AG101" s="29"/>
      <c r="AH101" s="29"/>
      <c r="AI101" s="29"/>
    </row>
    <row r="102" spans="1:56" s="10" customFormat="1" ht="15" customHeight="1">
      <c r="A102" s="334" t="s">
        <v>4</v>
      </c>
      <c r="B102" s="425"/>
      <c r="C102" s="201">
        <f>R102</f>
        <v>900</v>
      </c>
      <c r="D102" s="201">
        <f t="shared" si="8"/>
        <v>900</v>
      </c>
      <c r="E102" s="201">
        <f t="shared" si="8"/>
        <v>900</v>
      </c>
      <c r="F102" s="201">
        <f t="shared" si="8"/>
        <v>900</v>
      </c>
      <c r="G102" s="201">
        <f t="shared" si="8"/>
        <v>900</v>
      </c>
      <c r="H102" s="201">
        <f t="shared" si="8"/>
        <v>900</v>
      </c>
      <c r="I102" s="201">
        <f t="shared" si="8"/>
        <v>900</v>
      </c>
      <c r="J102" s="201">
        <f t="shared" si="8"/>
        <v>900</v>
      </c>
      <c r="K102" s="201">
        <f t="shared" si="8"/>
        <v>900</v>
      </c>
      <c r="L102" s="201">
        <f t="shared" si="8"/>
        <v>900</v>
      </c>
      <c r="M102" s="201">
        <f t="shared" si="8"/>
        <v>900</v>
      </c>
      <c r="N102" s="180"/>
      <c r="O102" s="181"/>
      <c r="P102" s="399" t="s">
        <v>4</v>
      </c>
      <c r="Q102" s="400"/>
      <c r="R102" s="163">
        <v>900</v>
      </c>
      <c r="S102" s="251">
        <f aca="true" t="shared" si="9" ref="S102:AA102">R102</f>
        <v>900</v>
      </c>
      <c r="T102" s="251">
        <f t="shared" si="9"/>
        <v>900</v>
      </c>
      <c r="U102" s="251">
        <f t="shared" si="9"/>
        <v>900</v>
      </c>
      <c r="V102" s="251">
        <f t="shared" si="9"/>
        <v>900</v>
      </c>
      <c r="W102" s="251">
        <f t="shared" si="9"/>
        <v>900</v>
      </c>
      <c r="X102" s="251">
        <f t="shared" si="9"/>
        <v>900</v>
      </c>
      <c r="Y102" s="251">
        <f t="shared" si="9"/>
        <v>900</v>
      </c>
      <c r="Z102" s="251">
        <f t="shared" si="9"/>
        <v>900</v>
      </c>
      <c r="AA102" s="251">
        <f t="shared" si="9"/>
        <v>900</v>
      </c>
      <c r="AB102" s="251">
        <f>Y102</f>
        <v>900</v>
      </c>
      <c r="AC102" s="7"/>
      <c r="AD102" s="7"/>
      <c r="AE102" s="9"/>
      <c r="AF102" s="35"/>
      <c r="AG102" s="35"/>
      <c r="AH102" s="35"/>
      <c r="AI102" s="35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1:56" s="12" customFormat="1" ht="15" customHeight="1">
      <c r="A103" s="342"/>
      <c r="B103" s="343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3"/>
      <c r="P103" s="426"/>
      <c r="Q103" s="427"/>
      <c r="R103" s="164"/>
      <c r="S103" s="165"/>
      <c r="T103" s="165"/>
      <c r="U103" s="165"/>
      <c r="V103" s="165"/>
      <c r="W103" s="165"/>
      <c r="X103" s="165"/>
      <c r="Y103" s="252"/>
      <c r="Z103" s="252"/>
      <c r="AA103" s="252"/>
      <c r="AB103" s="253"/>
      <c r="AC103" s="166"/>
      <c r="AD103" s="166"/>
      <c r="AE103" s="167"/>
      <c r="AF103" s="119"/>
      <c r="AG103" s="4"/>
      <c r="AH103" s="4"/>
      <c r="AI103" s="4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s="12" customFormat="1" ht="15" customHeight="1">
      <c r="A104" s="340" t="str">
        <f>P104</f>
        <v># 1</v>
      </c>
      <c r="B104" s="341"/>
      <c r="C104" s="202">
        <f>R104</f>
        <v>0</v>
      </c>
      <c r="D104" s="202">
        <f>S104+(C104*N48/R102)</f>
        <v>0</v>
      </c>
      <c r="E104" s="202">
        <f>T104+(D104*N48/R102)</f>
        <v>0</v>
      </c>
      <c r="F104" s="202">
        <f>U104+(E104*N48/R102)</f>
        <v>0</v>
      </c>
      <c r="G104" s="202">
        <f>V104+(F104*N48/R102)</f>
        <v>0</v>
      </c>
      <c r="H104" s="202">
        <f>W104+(G104*N48/R102)</f>
        <v>0</v>
      </c>
      <c r="I104" s="202">
        <f>X104+(H104*O48/S102)</f>
        <v>0</v>
      </c>
      <c r="J104" s="202">
        <f>Y104+(I104*P48/T102)</f>
        <v>0</v>
      </c>
      <c r="K104" s="202">
        <f>Z104+(J104*Q48/U102)</f>
        <v>0</v>
      </c>
      <c r="L104" s="202">
        <f>AA104+(K104*R48/V102)</f>
        <v>0</v>
      </c>
      <c r="M104" s="202">
        <f>AB104+(J104*Q48/U102)</f>
        <v>0</v>
      </c>
      <c r="N104" s="185"/>
      <c r="O104" s="186"/>
      <c r="P104" s="409" t="s">
        <v>58</v>
      </c>
      <c r="Q104" s="410"/>
      <c r="R104" s="267"/>
      <c r="S104" s="267"/>
      <c r="T104" s="268"/>
      <c r="U104" s="267"/>
      <c r="V104" s="267"/>
      <c r="W104" s="268"/>
      <c r="X104" s="263"/>
      <c r="Y104" s="263"/>
      <c r="Z104" s="263"/>
      <c r="AA104" s="263"/>
      <c r="AB104" s="263"/>
      <c r="AC104" s="5"/>
      <c r="AD104" s="5"/>
      <c r="AF104" s="4"/>
      <c r="AG104" s="4"/>
      <c r="AH104" s="4"/>
      <c r="AI104" s="4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s="12" customFormat="1" ht="15" customHeight="1">
      <c r="A105" s="344" t="str">
        <f aca="true" t="shared" si="10" ref="A105:A115">P105</f>
        <v># 2</v>
      </c>
      <c r="B105" s="345"/>
      <c r="C105" s="177">
        <f aca="true" t="shared" si="11" ref="C105:C115">R105</f>
        <v>0</v>
      </c>
      <c r="D105" s="177">
        <f>S105+(C105*N48/R102)</f>
        <v>0</v>
      </c>
      <c r="E105" s="177">
        <f>T105+(D105*N48/R102)</f>
        <v>0</v>
      </c>
      <c r="F105" s="177">
        <f>U105+(E105*N48/R102)</f>
        <v>0</v>
      </c>
      <c r="G105" s="177">
        <f>V105+(F105*N48/R102)</f>
        <v>0</v>
      </c>
      <c r="H105" s="177">
        <f>W105+(G105*N48/R102)</f>
        <v>0</v>
      </c>
      <c r="I105" s="177">
        <f>X105+(H105*O48/S102)</f>
        <v>0</v>
      </c>
      <c r="J105" s="177">
        <f>Y105+(I105*P48/T102)</f>
        <v>0</v>
      </c>
      <c r="K105" s="177">
        <f>Z105+(J105*Q48/U102)</f>
        <v>0</v>
      </c>
      <c r="L105" s="177">
        <f>AA105+(K105*R48/V102)</f>
        <v>0</v>
      </c>
      <c r="M105" s="177">
        <f>AB105+(J105*Q48/U102)</f>
        <v>0</v>
      </c>
      <c r="N105" s="185"/>
      <c r="O105" s="186"/>
      <c r="P105" s="403" t="s">
        <v>57</v>
      </c>
      <c r="Q105" s="404"/>
      <c r="R105" s="269"/>
      <c r="S105" s="269"/>
      <c r="T105" s="269"/>
      <c r="U105" s="269"/>
      <c r="V105" s="269"/>
      <c r="W105" s="270"/>
      <c r="X105" s="266"/>
      <c r="Y105" s="266"/>
      <c r="Z105" s="266"/>
      <c r="AA105" s="266"/>
      <c r="AB105" s="266"/>
      <c r="AC105" s="5"/>
      <c r="AD105" s="5"/>
      <c r="AF105" s="4"/>
      <c r="AG105" s="4"/>
      <c r="AH105" s="4"/>
      <c r="AI105" s="4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s="12" customFormat="1" ht="15" customHeight="1">
      <c r="A106" s="340" t="str">
        <f t="shared" si="10"/>
        <v># 3</v>
      </c>
      <c r="B106" s="341"/>
      <c r="C106" s="202">
        <f t="shared" si="11"/>
        <v>0</v>
      </c>
      <c r="D106" s="202">
        <f>S106+(C106*N48/R102)</f>
        <v>0</v>
      </c>
      <c r="E106" s="202">
        <f>T106+(D106*N48/R102)</f>
        <v>0</v>
      </c>
      <c r="F106" s="202">
        <f>U106+(E106*N48/R102)</f>
        <v>0</v>
      </c>
      <c r="G106" s="202">
        <f>V106+(F106*N48/R102)</f>
        <v>0</v>
      </c>
      <c r="H106" s="202">
        <f>W106+(G106*N48/R102)</f>
        <v>0</v>
      </c>
      <c r="I106" s="202">
        <f>X106+(H106*O48/S102)</f>
        <v>0</v>
      </c>
      <c r="J106" s="202">
        <f>Y106+(I106*P48/T102)</f>
        <v>0</v>
      </c>
      <c r="K106" s="202">
        <f>Z106+(J106*Q48/U102)</f>
        <v>0</v>
      </c>
      <c r="L106" s="202">
        <f>AA106+(K106*R48/V102)</f>
        <v>0</v>
      </c>
      <c r="M106" s="202">
        <f>AB106+(J106*Q48/U102)</f>
        <v>0</v>
      </c>
      <c r="N106" s="185"/>
      <c r="O106" s="186"/>
      <c r="P106" s="409" t="s">
        <v>56</v>
      </c>
      <c r="Q106" s="410"/>
      <c r="R106" s="267"/>
      <c r="S106" s="267"/>
      <c r="T106" s="267"/>
      <c r="U106" s="267"/>
      <c r="V106" s="267"/>
      <c r="W106" s="268"/>
      <c r="X106" s="263"/>
      <c r="Y106" s="263"/>
      <c r="Z106" s="263"/>
      <c r="AA106" s="263"/>
      <c r="AB106" s="263"/>
      <c r="AC106" s="5"/>
      <c r="AD106" s="5"/>
      <c r="AF106" s="4"/>
      <c r="AG106" s="4"/>
      <c r="AH106" s="4"/>
      <c r="AI106" s="4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5" customHeight="1">
      <c r="A107" s="344" t="str">
        <f t="shared" si="10"/>
        <v># 4</v>
      </c>
      <c r="B107" s="345"/>
      <c r="C107" s="177">
        <f t="shared" si="11"/>
        <v>0</v>
      </c>
      <c r="D107" s="177">
        <f>S107+(C107*N48/R102)</f>
        <v>0</v>
      </c>
      <c r="E107" s="177">
        <f>T107+(D107*N48/R102)</f>
        <v>0</v>
      </c>
      <c r="F107" s="177">
        <f>U107+(E107*N48/R102)</f>
        <v>0</v>
      </c>
      <c r="G107" s="177">
        <f>V107+(F107*N48/R102)</f>
        <v>0</v>
      </c>
      <c r="H107" s="177">
        <f>W107+(G107*N48/R102)</f>
        <v>0</v>
      </c>
      <c r="I107" s="177">
        <f>X107+(H107*O48/S102)</f>
        <v>0</v>
      </c>
      <c r="J107" s="177">
        <f>Y107+(I107*P48/T102)</f>
        <v>0</v>
      </c>
      <c r="K107" s="177">
        <f>Z107+(J107*Q48/U102)</f>
        <v>0</v>
      </c>
      <c r="L107" s="177">
        <f>AA107+(K107*R48/V102)</f>
        <v>0</v>
      </c>
      <c r="M107" s="177">
        <f>AB107+(J107*Q48/U102)</f>
        <v>0</v>
      </c>
      <c r="N107" s="185"/>
      <c r="O107" s="186"/>
      <c r="P107" s="403" t="s">
        <v>55</v>
      </c>
      <c r="Q107" s="404"/>
      <c r="R107" s="269"/>
      <c r="S107" s="269"/>
      <c r="T107" s="269"/>
      <c r="U107" s="269"/>
      <c r="V107" s="269"/>
      <c r="W107" s="270"/>
      <c r="X107" s="266"/>
      <c r="Y107" s="266"/>
      <c r="Z107" s="266"/>
      <c r="AA107" s="266"/>
      <c r="AB107" s="266"/>
      <c r="AF107" s="20"/>
      <c r="AG107" s="20"/>
      <c r="AH107" s="20"/>
      <c r="AI107" s="20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:56" s="42" customFormat="1" ht="15" customHeight="1">
      <c r="A108" s="340" t="str">
        <f t="shared" si="10"/>
        <v># 5</v>
      </c>
      <c r="B108" s="341"/>
      <c r="C108" s="202">
        <f t="shared" si="11"/>
        <v>0</v>
      </c>
      <c r="D108" s="202">
        <f>S108+(C108*N48/R102)</f>
        <v>0</v>
      </c>
      <c r="E108" s="202">
        <f>T108+(D108*N48/R102)</f>
        <v>0</v>
      </c>
      <c r="F108" s="202">
        <f>U108+(E108*N48/R102)</f>
        <v>0</v>
      </c>
      <c r="G108" s="202">
        <f>V108+(F108*N48/R102)</f>
        <v>0</v>
      </c>
      <c r="H108" s="202">
        <f>W108+(G108*N48/R102)</f>
        <v>0</v>
      </c>
      <c r="I108" s="202">
        <f>X108+(H108*O48/S102)</f>
        <v>0</v>
      </c>
      <c r="J108" s="202">
        <f>Y108+(I108*P48/T102)</f>
        <v>0</v>
      </c>
      <c r="K108" s="202">
        <f>Z108+(J108*Q48/U102)</f>
        <v>0</v>
      </c>
      <c r="L108" s="202">
        <f>AA108+(K108*R48/V102)</f>
        <v>0</v>
      </c>
      <c r="M108" s="202">
        <f>AB108+(J108*Q48/U102)</f>
        <v>0</v>
      </c>
      <c r="N108" s="185"/>
      <c r="O108" s="186"/>
      <c r="P108" s="409" t="s">
        <v>54</v>
      </c>
      <c r="Q108" s="410"/>
      <c r="R108" s="267"/>
      <c r="S108" s="267"/>
      <c r="T108" s="267"/>
      <c r="U108" s="267"/>
      <c r="V108" s="267"/>
      <c r="W108" s="268"/>
      <c r="X108" s="263"/>
      <c r="Y108" s="263"/>
      <c r="Z108" s="263"/>
      <c r="AA108" s="263"/>
      <c r="AB108" s="263"/>
      <c r="AC108" s="5"/>
      <c r="AD108" s="5"/>
      <c r="AE108" s="153"/>
      <c r="AF108" s="40"/>
      <c r="AG108" s="40"/>
      <c r="AH108" s="40"/>
      <c r="AI108" s="40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</row>
    <row r="109" spans="1:56" s="46" customFormat="1" ht="15" customHeight="1">
      <c r="A109" s="344" t="str">
        <f t="shared" si="10"/>
        <v># 6</v>
      </c>
      <c r="B109" s="345"/>
      <c r="C109" s="177">
        <f t="shared" si="11"/>
        <v>0</v>
      </c>
      <c r="D109" s="177">
        <f>S109+(C109*N48/R102)</f>
        <v>0</v>
      </c>
      <c r="E109" s="177">
        <f>T109+(D109*N48/R102)</f>
        <v>0</v>
      </c>
      <c r="F109" s="177">
        <f>U109+(E109*N48/R102)</f>
        <v>0</v>
      </c>
      <c r="G109" s="177">
        <f>V109+(F109*N48/R102)</f>
        <v>0</v>
      </c>
      <c r="H109" s="177">
        <f>W109+(G109*N48/R102)</f>
        <v>0</v>
      </c>
      <c r="I109" s="177">
        <f>X109+(H109*O48/S102)</f>
        <v>0</v>
      </c>
      <c r="J109" s="177">
        <f>Y109+(I109*P48/T102)</f>
        <v>0</v>
      </c>
      <c r="K109" s="177">
        <f>Z109+(J109*Q48/U102)</f>
        <v>0</v>
      </c>
      <c r="L109" s="177">
        <f>AA109+(K109*R48/V102)</f>
        <v>0</v>
      </c>
      <c r="M109" s="177">
        <f>AB109+(J109*Q48/U102)</f>
        <v>0</v>
      </c>
      <c r="N109" s="185"/>
      <c r="O109" s="186"/>
      <c r="P109" s="403" t="s">
        <v>53</v>
      </c>
      <c r="Q109" s="404"/>
      <c r="R109" s="269"/>
      <c r="S109" s="269"/>
      <c r="T109" s="269"/>
      <c r="U109" s="269"/>
      <c r="V109" s="269"/>
      <c r="W109" s="270"/>
      <c r="X109" s="266"/>
      <c r="Y109" s="266"/>
      <c r="Z109" s="266"/>
      <c r="AA109" s="266"/>
      <c r="AB109" s="266"/>
      <c r="AC109" s="5"/>
      <c r="AD109" s="5"/>
      <c r="AE109" s="7"/>
      <c r="AF109" s="44"/>
      <c r="AG109" s="44"/>
      <c r="AH109" s="44"/>
      <c r="AI109" s="44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1:56" s="46" customFormat="1" ht="15" customHeight="1">
      <c r="A110" s="340" t="str">
        <f t="shared" si="10"/>
        <v># 7</v>
      </c>
      <c r="B110" s="341"/>
      <c r="C110" s="202">
        <f t="shared" si="11"/>
        <v>0</v>
      </c>
      <c r="D110" s="202">
        <f>S110+(C110*N48/R102)</f>
        <v>0</v>
      </c>
      <c r="E110" s="202">
        <f>T110+(D110*N48/R102)</f>
        <v>0</v>
      </c>
      <c r="F110" s="202">
        <f>U110+(E110*N48/R102)</f>
        <v>0</v>
      </c>
      <c r="G110" s="202">
        <f>V110+(F110*N48/R102)</f>
        <v>0</v>
      </c>
      <c r="H110" s="202">
        <f>W110+(G110*N48/R102)</f>
        <v>0</v>
      </c>
      <c r="I110" s="202">
        <f>X110+(H110*O48/S102)</f>
        <v>0</v>
      </c>
      <c r="J110" s="202">
        <f>Y110+(I110*P48/T102)</f>
        <v>0</v>
      </c>
      <c r="K110" s="202">
        <f>Z110+(J110*Q48/U102)</f>
        <v>0</v>
      </c>
      <c r="L110" s="202">
        <f>AA110+(K110*R48/V102)</f>
        <v>0</v>
      </c>
      <c r="M110" s="202">
        <f>AB110+(J110*Q48/U102)</f>
        <v>0</v>
      </c>
      <c r="N110" s="185"/>
      <c r="O110" s="186"/>
      <c r="P110" s="409" t="s">
        <v>52</v>
      </c>
      <c r="Q110" s="410"/>
      <c r="R110" s="267"/>
      <c r="S110" s="267"/>
      <c r="T110" s="267"/>
      <c r="U110" s="267"/>
      <c r="V110" s="267"/>
      <c r="W110" s="268"/>
      <c r="X110" s="263"/>
      <c r="Y110" s="263"/>
      <c r="Z110" s="263"/>
      <c r="AA110" s="263"/>
      <c r="AB110" s="263"/>
      <c r="AC110" s="5"/>
      <c r="AD110" s="5"/>
      <c r="AE110" s="7"/>
      <c r="AF110" s="44"/>
      <c r="AG110" s="44"/>
      <c r="AH110" s="44"/>
      <c r="AI110" s="44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1:56" ht="15" customHeight="1">
      <c r="A111" s="344" t="str">
        <f t="shared" si="10"/>
        <v># 8</v>
      </c>
      <c r="B111" s="345"/>
      <c r="C111" s="177">
        <f t="shared" si="11"/>
        <v>0</v>
      </c>
      <c r="D111" s="177">
        <f>S111+(C111*N48/R102)</f>
        <v>0</v>
      </c>
      <c r="E111" s="177">
        <f>T111+(D111*N48/R102)</f>
        <v>0</v>
      </c>
      <c r="F111" s="177">
        <f>U111+(E111*N48/R102)</f>
        <v>0</v>
      </c>
      <c r="G111" s="177">
        <f>V111+(F111*N48/R102)</f>
        <v>0</v>
      </c>
      <c r="H111" s="177">
        <f>W111+(G111*N48/R102)</f>
        <v>0</v>
      </c>
      <c r="I111" s="177">
        <f>X111+(H111*O48/S102)</f>
        <v>0</v>
      </c>
      <c r="J111" s="177">
        <f>Y111+(I111*P48/T102)</f>
        <v>0</v>
      </c>
      <c r="K111" s="177">
        <f>Z111+(J111*Q48/U102)</f>
        <v>0</v>
      </c>
      <c r="L111" s="177">
        <f>AA111+(K111*R48/V102)</f>
        <v>0</v>
      </c>
      <c r="M111" s="177">
        <f>AB111+(J111*Q48/U102)</f>
        <v>0</v>
      </c>
      <c r="N111" s="185"/>
      <c r="O111" s="186"/>
      <c r="P111" s="403" t="s">
        <v>51</v>
      </c>
      <c r="Q111" s="404"/>
      <c r="R111" s="269"/>
      <c r="S111" s="269"/>
      <c r="T111" s="269"/>
      <c r="U111" s="269"/>
      <c r="V111" s="269"/>
      <c r="W111" s="270"/>
      <c r="X111" s="266"/>
      <c r="Y111" s="266"/>
      <c r="Z111" s="266"/>
      <c r="AA111" s="266"/>
      <c r="AB111" s="266"/>
      <c r="AF111" s="20"/>
      <c r="AG111" s="20"/>
      <c r="AH111" s="20"/>
      <c r="AI111" s="20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:56" ht="15" customHeight="1">
      <c r="A112" s="340" t="str">
        <f t="shared" si="10"/>
        <v># 9</v>
      </c>
      <c r="B112" s="341"/>
      <c r="C112" s="202">
        <f t="shared" si="11"/>
        <v>0</v>
      </c>
      <c r="D112" s="202">
        <f>S112+(C112*N48/R102)</f>
        <v>0</v>
      </c>
      <c r="E112" s="202">
        <f>T112+(D112*N48/R102)</f>
        <v>0</v>
      </c>
      <c r="F112" s="202">
        <f>U112+(E112*N48/R102)</f>
        <v>0</v>
      </c>
      <c r="G112" s="202">
        <f>V112+(F112*N48/R102)</f>
        <v>0</v>
      </c>
      <c r="H112" s="202">
        <f>W112+(G112*N48/R102)</f>
        <v>0</v>
      </c>
      <c r="I112" s="202">
        <f>X112+(H112*O48/S102)</f>
        <v>0</v>
      </c>
      <c r="J112" s="202">
        <f>Y112+(I112*P48/T102)</f>
        <v>0</v>
      </c>
      <c r="K112" s="202">
        <f>Z112+(J112*Q48/U102)</f>
        <v>0</v>
      </c>
      <c r="L112" s="202">
        <f>AA112+(K112*R48/V102)</f>
        <v>0</v>
      </c>
      <c r="M112" s="202">
        <f>AB112+(J112*Q48/U102)</f>
        <v>0</v>
      </c>
      <c r="N112" s="185"/>
      <c r="O112" s="186"/>
      <c r="P112" s="409" t="s">
        <v>50</v>
      </c>
      <c r="Q112" s="410"/>
      <c r="R112" s="267"/>
      <c r="S112" s="267"/>
      <c r="T112" s="267"/>
      <c r="U112" s="267"/>
      <c r="V112" s="267"/>
      <c r="W112" s="268"/>
      <c r="X112" s="263"/>
      <c r="Y112" s="263"/>
      <c r="Z112" s="263"/>
      <c r="AA112" s="263"/>
      <c r="AB112" s="263"/>
      <c r="AF112" s="20"/>
      <c r="AG112" s="20"/>
      <c r="AH112" s="20"/>
      <c r="AI112" s="20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  <row r="113" spans="1:56" ht="15" customHeight="1">
      <c r="A113" s="344" t="str">
        <f t="shared" si="10"/>
        <v># 10</v>
      </c>
      <c r="B113" s="345"/>
      <c r="C113" s="177">
        <f t="shared" si="11"/>
        <v>0</v>
      </c>
      <c r="D113" s="177">
        <f>S113+(C113*N48/R102)</f>
        <v>0</v>
      </c>
      <c r="E113" s="177">
        <f>T113+(D113*N48/R102)</f>
        <v>0</v>
      </c>
      <c r="F113" s="177">
        <f>U113+(E113*N48/R102)</f>
        <v>0</v>
      </c>
      <c r="G113" s="177">
        <f>V113+(F113*N48/R102)</f>
        <v>0</v>
      </c>
      <c r="H113" s="177">
        <f>W113+(G113*N48/R102)</f>
        <v>0</v>
      </c>
      <c r="I113" s="177">
        <f>X113+(H113*O48/S102)</f>
        <v>0</v>
      </c>
      <c r="J113" s="177">
        <f>Y113+(I113*P48/T102)</f>
        <v>0</v>
      </c>
      <c r="K113" s="177">
        <f>Z113+(J113*Q48/U102)</f>
        <v>0</v>
      </c>
      <c r="L113" s="177">
        <f>AA113+(K113*R48/V102)</f>
        <v>0</v>
      </c>
      <c r="M113" s="177">
        <f>AB113+(J113*Q48/U102)</f>
        <v>0</v>
      </c>
      <c r="N113" s="185"/>
      <c r="O113" s="186"/>
      <c r="P113" s="403" t="s">
        <v>49</v>
      </c>
      <c r="Q113" s="404"/>
      <c r="R113" s="269"/>
      <c r="S113" s="269"/>
      <c r="T113" s="269"/>
      <c r="U113" s="269"/>
      <c r="V113" s="269"/>
      <c r="W113" s="270"/>
      <c r="X113" s="266"/>
      <c r="Y113" s="266"/>
      <c r="Z113" s="266"/>
      <c r="AA113" s="266"/>
      <c r="AB113" s="266"/>
      <c r="AF113" s="20"/>
      <c r="AG113" s="20"/>
      <c r="AH113" s="20"/>
      <c r="AI113" s="20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</row>
    <row r="114" spans="1:56" ht="15" customHeight="1">
      <c r="A114" s="340" t="str">
        <f t="shared" si="10"/>
        <v># 11</v>
      </c>
      <c r="B114" s="341"/>
      <c r="C114" s="202">
        <f t="shared" si="11"/>
        <v>0</v>
      </c>
      <c r="D114" s="202">
        <f>S114+(C114*N48/R102)</f>
        <v>0</v>
      </c>
      <c r="E114" s="202">
        <f>T114+(D114*N48/R102)</f>
        <v>0</v>
      </c>
      <c r="F114" s="202">
        <f>U114+(E114*N48/R102)</f>
        <v>0</v>
      </c>
      <c r="G114" s="202">
        <f>V114+(F114*N48/R102)</f>
        <v>0</v>
      </c>
      <c r="H114" s="202">
        <f>W114+(G114*N48/R102)</f>
        <v>0</v>
      </c>
      <c r="I114" s="202">
        <f>X114+(H114*O48/S102)</f>
        <v>0</v>
      </c>
      <c r="J114" s="202">
        <f>Y114+(I114*P48/T102)</f>
        <v>0</v>
      </c>
      <c r="K114" s="202">
        <f>Z114+(J114*Q48/U102)</f>
        <v>0</v>
      </c>
      <c r="L114" s="202">
        <f>AA114+(K114*R48/V102)</f>
        <v>0</v>
      </c>
      <c r="M114" s="202">
        <f>AB114+(J114*Q48/U102)</f>
        <v>0</v>
      </c>
      <c r="N114" s="185"/>
      <c r="O114" s="186"/>
      <c r="P114" s="409" t="s">
        <v>48</v>
      </c>
      <c r="Q114" s="410"/>
      <c r="R114" s="267"/>
      <c r="S114" s="267"/>
      <c r="T114" s="267"/>
      <c r="U114" s="267"/>
      <c r="V114" s="267"/>
      <c r="W114" s="268"/>
      <c r="X114" s="263"/>
      <c r="Y114" s="263"/>
      <c r="Z114" s="263"/>
      <c r="AA114" s="263"/>
      <c r="AB114" s="263"/>
      <c r="AF114" s="20"/>
      <c r="AG114" s="20"/>
      <c r="AH114" s="20"/>
      <c r="AI114" s="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</row>
    <row r="115" spans="1:56" ht="15" customHeight="1">
      <c r="A115" s="344" t="str">
        <f t="shared" si="10"/>
        <v># 12</v>
      </c>
      <c r="B115" s="345"/>
      <c r="C115" s="177">
        <f t="shared" si="11"/>
        <v>0</v>
      </c>
      <c r="D115" s="177">
        <f>S115+(C115*N48/R102)</f>
        <v>0</v>
      </c>
      <c r="E115" s="177">
        <f>T115+(D115*N48/R102)</f>
        <v>0</v>
      </c>
      <c r="F115" s="177">
        <f>U115+(E115*N48/R102)</f>
        <v>0</v>
      </c>
      <c r="G115" s="177">
        <f>V115+(F115*N48/R102)</f>
        <v>0</v>
      </c>
      <c r="H115" s="177">
        <f>W115+(G115*N48/R102)</f>
        <v>0</v>
      </c>
      <c r="I115" s="177">
        <f>X115+(H115*O48/S102)</f>
        <v>0</v>
      </c>
      <c r="J115" s="177">
        <f>Y115+(I115*P48/T102)</f>
        <v>0</v>
      </c>
      <c r="K115" s="177">
        <f>Z115+(J115*Q48/U102)</f>
        <v>0</v>
      </c>
      <c r="L115" s="177">
        <f>AA115+(K115*R48/V102)</f>
        <v>0</v>
      </c>
      <c r="M115" s="177">
        <f>AB115+(J115*Q48/U102)</f>
        <v>0</v>
      </c>
      <c r="N115" s="185"/>
      <c r="O115" s="186"/>
      <c r="P115" s="403" t="s">
        <v>59</v>
      </c>
      <c r="Q115" s="404"/>
      <c r="R115" s="269"/>
      <c r="S115" s="269"/>
      <c r="T115" s="269"/>
      <c r="U115" s="269"/>
      <c r="V115" s="269"/>
      <c r="W115" s="270"/>
      <c r="X115" s="271"/>
      <c r="Y115" s="271"/>
      <c r="Z115" s="271"/>
      <c r="AA115" s="271"/>
      <c r="AB115" s="271"/>
      <c r="AF115" s="20"/>
      <c r="AG115" s="20"/>
      <c r="AH115" s="20"/>
      <c r="AI115" s="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</row>
    <row r="116" spans="1:56" ht="15" customHeight="1">
      <c r="A116" s="344"/>
      <c r="B116" s="4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4"/>
      <c r="N116" s="182"/>
      <c r="O116" s="183"/>
      <c r="P116" s="397"/>
      <c r="Q116" s="398"/>
      <c r="R116" s="168"/>
      <c r="S116" s="168"/>
      <c r="T116" s="168"/>
      <c r="U116" s="168"/>
      <c r="V116" s="168"/>
      <c r="W116" s="87"/>
      <c r="X116" s="87"/>
      <c r="Y116" s="250"/>
      <c r="Z116" s="250"/>
      <c r="AA116" s="250"/>
      <c r="AB116" s="250"/>
      <c r="AC116" s="166"/>
      <c r="AD116" s="166"/>
      <c r="AE116" s="166"/>
      <c r="AF116" s="152"/>
      <c r="AG116" s="20"/>
      <c r="AH116" s="20"/>
      <c r="AI116" s="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</row>
    <row r="117" spans="1:56" ht="15" customHeight="1">
      <c r="A117" s="334" t="s">
        <v>8</v>
      </c>
      <c r="B117" s="335"/>
      <c r="C117" s="176">
        <f aca="true" t="shared" si="12" ref="C117:M117">AVERAGE(C104:C115)</f>
        <v>0</v>
      </c>
      <c r="D117" s="176">
        <f t="shared" si="12"/>
        <v>0</v>
      </c>
      <c r="E117" s="176">
        <f t="shared" si="12"/>
        <v>0</v>
      </c>
      <c r="F117" s="176">
        <f t="shared" si="12"/>
        <v>0</v>
      </c>
      <c r="G117" s="176">
        <f t="shared" si="12"/>
        <v>0</v>
      </c>
      <c r="H117" s="176">
        <f t="shared" si="12"/>
        <v>0</v>
      </c>
      <c r="I117" s="176">
        <f t="shared" si="12"/>
        <v>0</v>
      </c>
      <c r="J117" s="176">
        <f t="shared" si="12"/>
        <v>0</v>
      </c>
      <c r="K117" s="176">
        <f t="shared" si="12"/>
        <v>0</v>
      </c>
      <c r="L117" s="176">
        <f t="shared" si="12"/>
        <v>0</v>
      </c>
      <c r="M117" s="176">
        <f t="shared" si="12"/>
        <v>0</v>
      </c>
      <c r="N117" s="190" t="s">
        <v>2</v>
      </c>
      <c r="O117" s="191">
        <f>SUM(C117:M117)</f>
        <v>0</v>
      </c>
      <c r="P117" s="399" t="s">
        <v>8</v>
      </c>
      <c r="Q117" s="400"/>
      <c r="R117" s="205" t="e">
        <f aca="true" t="shared" si="13" ref="R117:AB117">AVERAGE(R104:R115)</f>
        <v>#DIV/0!</v>
      </c>
      <c r="S117" s="206" t="e">
        <f t="shared" si="13"/>
        <v>#DIV/0!</v>
      </c>
      <c r="T117" s="206" t="e">
        <f t="shared" si="13"/>
        <v>#DIV/0!</v>
      </c>
      <c r="U117" s="206" t="e">
        <f t="shared" si="13"/>
        <v>#DIV/0!</v>
      </c>
      <c r="V117" s="206" t="e">
        <f t="shared" si="13"/>
        <v>#DIV/0!</v>
      </c>
      <c r="W117" s="206" t="e">
        <f t="shared" si="13"/>
        <v>#DIV/0!</v>
      </c>
      <c r="X117" s="206" t="e">
        <f t="shared" si="13"/>
        <v>#DIV/0!</v>
      </c>
      <c r="Y117" s="206" t="e">
        <f t="shared" si="13"/>
        <v>#DIV/0!</v>
      </c>
      <c r="Z117" s="206" t="e">
        <f t="shared" si="13"/>
        <v>#DIV/0!</v>
      </c>
      <c r="AA117" s="206" t="e">
        <f t="shared" si="13"/>
        <v>#DIV/0!</v>
      </c>
      <c r="AB117" s="206" t="e">
        <f t="shared" si="13"/>
        <v>#DIV/0!</v>
      </c>
      <c r="AC117" s="199"/>
      <c r="AD117" s="196" t="s">
        <v>2</v>
      </c>
      <c r="AE117" s="197" t="e">
        <f>SUM(R117:AB117)</f>
        <v>#DIV/0!</v>
      </c>
      <c r="AG117" s="20"/>
      <c r="AH117" s="20"/>
      <c r="AI117" s="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</row>
    <row r="118" spans="1:56" ht="15" customHeight="1">
      <c r="A118" s="324" t="s">
        <v>1</v>
      </c>
      <c r="B118" s="325"/>
      <c r="C118" s="177" t="str">
        <f aca="true" t="shared" si="14" ref="C118:M118">IF(C117=0,"0,00",(STDEV(C104:C115)*100/C117))</f>
        <v>0,00</v>
      </c>
      <c r="D118" s="177" t="str">
        <f t="shared" si="14"/>
        <v>0,00</v>
      </c>
      <c r="E118" s="177" t="str">
        <f t="shared" si="14"/>
        <v>0,00</v>
      </c>
      <c r="F118" s="177" t="str">
        <f t="shared" si="14"/>
        <v>0,00</v>
      </c>
      <c r="G118" s="177" t="str">
        <f t="shared" si="14"/>
        <v>0,00</v>
      </c>
      <c r="H118" s="177" t="str">
        <f t="shared" si="14"/>
        <v>0,00</v>
      </c>
      <c r="I118" s="177" t="str">
        <f t="shared" si="14"/>
        <v>0,00</v>
      </c>
      <c r="J118" s="177" t="str">
        <f t="shared" si="14"/>
        <v>0,00</v>
      </c>
      <c r="K118" s="177" t="str">
        <f>IF(K117=0,"0,00",(STDEV(K104:K115)*100/K117))</f>
        <v>0,00</v>
      </c>
      <c r="L118" s="177" t="str">
        <f>IF(L117=0,"0,00",(STDEV(L104:L115)*100/L117))</f>
        <v>0,00</v>
      </c>
      <c r="M118" s="177" t="str">
        <f t="shared" si="14"/>
        <v>0,00</v>
      </c>
      <c r="N118" s="192"/>
      <c r="O118" s="193"/>
      <c r="P118" s="322" t="s">
        <v>1</v>
      </c>
      <c r="Q118" s="323"/>
      <c r="R118" s="207" t="e">
        <f aca="true" t="shared" si="15" ref="R118:W118">STDEV(R104:R115)*100/R117</f>
        <v>#DIV/0!</v>
      </c>
      <c r="S118" s="208" t="e">
        <f t="shared" si="15"/>
        <v>#DIV/0!</v>
      </c>
      <c r="T118" s="208" t="e">
        <f t="shared" si="15"/>
        <v>#DIV/0!</v>
      </c>
      <c r="U118" s="208" t="e">
        <f t="shared" si="15"/>
        <v>#DIV/0!</v>
      </c>
      <c r="V118" s="208" t="e">
        <f t="shared" si="15"/>
        <v>#DIV/0!</v>
      </c>
      <c r="W118" s="208" t="e">
        <f t="shared" si="15"/>
        <v>#DIV/0!</v>
      </c>
      <c r="X118" s="208" t="e">
        <f>STDEV(X104:X115)*100/X117</f>
        <v>#DIV/0!</v>
      </c>
      <c r="Y118" s="208" t="e">
        <f>STDEV(Y104:Y115)*100/Y117</f>
        <v>#DIV/0!</v>
      </c>
      <c r="Z118" s="208" t="e">
        <f>STDEV(Z104:Z115)*100/Z117</f>
        <v>#DIV/0!</v>
      </c>
      <c r="AA118" s="208" t="e">
        <f>STDEV(AA104:AA115)*100/AA117</f>
        <v>#DIV/0!</v>
      </c>
      <c r="AB118" s="208" t="e">
        <f>STDEV(AB104:AB115)*100/AB117</f>
        <v>#DIV/0!</v>
      </c>
      <c r="AC118" s="195"/>
      <c r="AD118" s="195"/>
      <c r="AE118" s="199"/>
      <c r="AF118" s="20"/>
      <c r="AG118" s="20"/>
      <c r="AH118" s="20"/>
      <c r="AI118" s="20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</row>
    <row r="119" spans="1:56" ht="15" customHeight="1">
      <c r="A119" s="395"/>
      <c r="B119" s="39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24"/>
      <c r="O119" s="125"/>
      <c r="P119" s="389"/>
      <c r="Q119" s="389"/>
      <c r="R119" s="48"/>
      <c r="S119" s="48"/>
      <c r="T119" s="48"/>
      <c r="U119" s="48"/>
      <c r="V119" s="48"/>
      <c r="W119" s="49"/>
      <c r="X119" s="48"/>
      <c r="Y119" s="48"/>
      <c r="Z119" s="48"/>
      <c r="AA119" s="48"/>
      <c r="AB119" s="48"/>
      <c r="AC119" s="18"/>
      <c r="AD119" s="18"/>
      <c r="AE119" s="18"/>
      <c r="AF119" s="20"/>
      <c r="AG119" s="20"/>
      <c r="AH119" s="20"/>
      <c r="AI119" s="20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</row>
    <row r="120" spans="1:56" s="34" customFormat="1" ht="15" customHeight="1">
      <c r="A120" s="63"/>
      <c r="B120" s="64"/>
      <c r="C120" s="64"/>
      <c r="D120" s="72"/>
      <c r="E120" s="64"/>
      <c r="F120" s="64"/>
      <c r="G120" s="64"/>
      <c r="H120" s="64"/>
      <c r="I120" s="72"/>
      <c r="J120" s="64"/>
      <c r="K120" s="64"/>
      <c r="L120" s="64"/>
      <c r="M120" s="64"/>
      <c r="N120" s="64"/>
      <c r="O120" s="65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57"/>
      <c r="AG120" s="57"/>
      <c r="AH120" s="57"/>
      <c r="AI120" s="57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</row>
    <row r="121" spans="1:35" s="7" customFormat="1" ht="15" customHeight="1">
      <c r="A121" s="285" t="str">
        <f>A1</f>
        <v>                                                                                      Perfil de Dissolução Comparativo</v>
      </c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7"/>
      <c r="P121" s="26"/>
      <c r="Q121" s="27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7" customFormat="1" ht="15" customHeight="1">
      <c r="A122" s="60"/>
      <c r="B122" s="154"/>
      <c r="C122" s="77"/>
      <c r="D122" s="77"/>
      <c r="E122" s="66"/>
      <c r="F122" s="66"/>
      <c r="G122" s="66"/>
      <c r="H122" s="66"/>
      <c r="I122" s="66"/>
      <c r="J122" s="66"/>
      <c r="K122" s="66"/>
      <c r="L122" s="66"/>
      <c r="M122" s="66"/>
      <c r="N122" s="77"/>
      <c r="O122" s="108"/>
      <c r="P122" s="27"/>
      <c r="Q122" s="27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7" customFormat="1" ht="15" customHeight="1">
      <c r="A123" s="60"/>
      <c r="B123" s="104" t="s">
        <v>36</v>
      </c>
      <c r="C123" s="77"/>
      <c r="D123" s="77"/>
      <c r="E123" s="66"/>
      <c r="F123" s="66"/>
      <c r="G123" s="66"/>
      <c r="H123" s="66"/>
      <c r="I123" s="66"/>
      <c r="J123" s="66"/>
      <c r="K123" s="66"/>
      <c r="L123" s="66"/>
      <c r="M123" s="66"/>
      <c r="N123" s="77"/>
      <c r="O123" s="108"/>
      <c r="P123" s="27"/>
      <c r="Q123" s="27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7" customFormat="1" ht="15" customHeight="1">
      <c r="A124" s="60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95"/>
      <c r="P124" s="27"/>
      <c r="Q124" s="27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9" customFormat="1" ht="15" customHeight="1">
      <c r="A125" s="6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95"/>
      <c r="P125" s="28"/>
      <c r="Q125" s="28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56" s="10" customFormat="1" ht="15" customHeight="1">
      <c r="A126" s="60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95"/>
      <c r="P126" s="28"/>
      <c r="Q126" s="28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  <c r="AG126" s="35"/>
      <c r="AH126" s="35"/>
      <c r="AI126" s="35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spans="1:56" s="12" customFormat="1" ht="15" customHeight="1">
      <c r="A127" s="60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95"/>
      <c r="P127" s="15"/>
      <c r="Q127" s="15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"/>
      <c r="AG127" s="4"/>
      <c r="AH127" s="4"/>
      <c r="AI127" s="4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s="12" customFormat="1" ht="15" customHeight="1">
      <c r="A128" s="60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95"/>
      <c r="P128" s="15"/>
      <c r="Q128" s="15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"/>
      <c r="AG128" s="4"/>
      <c r="AH128" s="4"/>
      <c r="AI128" s="4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s="12" customFormat="1" ht="15" customHeight="1">
      <c r="A129" s="60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95"/>
      <c r="P129" s="15"/>
      <c r="Q129" s="15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"/>
      <c r="AG129" s="4"/>
      <c r="AH129" s="4"/>
      <c r="AI129" s="4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5" customHeight="1">
      <c r="A130" s="60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95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20"/>
      <c r="AG130" s="20"/>
      <c r="AH130" s="20"/>
      <c r="AI130" s="20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</row>
    <row r="131" spans="1:56" s="42" customFormat="1" ht="21" customHeight="1">
      <c r="A131" s="60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95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273"/>
      <c r="AA131" s="273"/>
      <c r="AB131" s="38"/>
      <c r="AC131" s="39"/>
      <c r="AD131" s="39"/>
      <c r="AE131" s="39"/>
      <c r="AF131" s="40"/>
      <c r="AG131" s="40"/>
      <c r="AH131" s="40"/>
      <c r="AI131" s="40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</row>
    <row r="132" spans="1:56" s="46" customFormat="1" ht="15" customHeight="1">
      <c r="A132" s="60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95"/>
      <c r="P132" s="393"/>
      <c r="Q132" s="39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26"/>
      <c r="AD132" s="26"/>
      <c r="AE132" s="26"/>
      <c r="AF132" s="44"/>
      <c r="AG132" s="44"/>
      <c r="AH132" s="44"/>
      <c r="AI132" s="44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1:56" s="46" customFormat="1" ht="15" customHeight="1">
      <c r="A133" s="60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95"/>
      <c r="P133" s="393"/>
      <c r="Q133" s="39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26"/>
      <c r="AD133" s="26"/>
      <c r="AE133" s="26"/>
      <c r="AF133" s="44"/>
      <c r="AG133" s="44"/>
      <c r="AH133" s="44"/>
      <c r="AI133" s="44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1:56" ht="15" customHeight="1">
      <c r="A134" s="60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95"/>
      <c r="P134" s="394"/>
      <c r="Q134" s="394"/>
      <c r="R134" s="4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18"/>
      <c r="AD134" s="18"/>
      <c r="AE134" s="18"/>
      <c r="AF134" s="20"/>
      <c r="AG134" s="20"/>
      <c r="AH134" s="20"/>
      <c r="AI134" s="20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</row>
    <row r="135" spans="1:56" ht="15" customHeight="1">
      <c r="A135" s="60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95"/>
      <c r="P135" s="389"/>
      <c r="Q135" s="389"/>
      <c r="R135" s="48"/>
      <c r="S135" s="48"/>
      <c r="T135" s="49"/>
      <c r="U135" s="48"/>
      <c r="V135" s="48"/>
      <c r="W135" s="49"/>
      <c r="X135" s="48"/>
      <c r="Y135" s="48"/>
      <c r="Z135" s="48"/>
      <c r="AA135" s="48"/>
      <c r="AB135" s="48"/>
      <c r="AC135" s="18"/>
      <c r="AD135" s="18"/>
      <c r="AE135" s="18"/>
      <c r="AF135" s="20"/>
      <c r="AG135" s="20"/>
      <c r="AH135" s="20"/>
      <c r="AI135" s="20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</row>
    <row r="136" spans="1:56" ht="15" customHeight="1">
      <c r="A136" s="60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95"/>
      <c r="P136" s="389"/>
      <c r="Q136" s="389"/>
      <c r="R136" s="48"/>
      <c r="S136" s="48"/>
      <c r="T136" s="48"/>
      <c r="U136" s="48"/>
      <c r="V136" s="48"/>
      <c r="W136" s="49"/>
      <c r="X136" s="48"/>
      <c r="Y136" s="48"/>
      <c r="Z136" s="48"/>
      <c r="AA136" s="48"/>
      <c r="AB136" s="48"/>
      <c r="AC136" s="18"/>
      <c r="AD136" s="18"/>
      <c r="AE136" s="18"/>
      <c r="AF136" s="20"/>
      <c r="AG136" s="20"/>
      <c r="AH136" s="20"/>
      <c r="AI136" s="20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</row>
    <row r="137" spans="1:56" ht="15" customHeight="1">
      <c r="A137" s="60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95"/>
      <c r="P137" s="389"/>
      <c r="Q137" s="389"/>
      <c r="R137" s="48"/>
      <c r="S137" s="48"/>
      <c r="T137" s="48"/>
      <c r="U137" s="48"/>
      <c r="V137" s="48"/>
      <c r="W137" s="49"/>
      <c r="X137" s="48"/>
      <c r="Y137" s="48"/>
      <c r="Z137" s="48"/>
      <c r="AA137" s="48"/>
      <c r="AB137" s="48"/>
      <c r="AC137" s="18"/>
      <c r="AD137" s="18"/>
      <c r="AE137" s="18"/>
      <c r="AF137" s="20"/>
      <c r="AG137" s="20"/>
      <c r="AH137" s="20"/>
      <c r="AI137" s="20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</row>
    <row r="138" spans="1:56" ht="15" customHeight="1">
      <c r="A138" s="60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95"/>
      <c r="P138" s="389"/>
      <c r="Q138" s="389"/>
      <c r="R138" s="48"/>
      <c r="S138" s="48"/>
      <c r="T138" s="48"/>
      <c r="U138" s="48"/>
      <c r="V138" s="48"/>
      <c r="W138" s="49"/>
      <c r="X138" s="48"/>
      <c r="Y138" s="48"/>
      <c r="Z138" s="48"/>
      <c r="AA138" s="48"/>
      <c r="AB138" s="48"/>
      <c r="AC138" s="18"/>
      <c r="AD138" s="18"/>
      <c r="AE138" s="18"/>
      <c r="AF138" s="20"/>
      <c r="AG138" s="20"/>
      <c r="AH138" s="20"/>
      <c r="AI138" s="20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</row>
    <row r="139" spans="1:56" ht="15" customHeight="1">
      <c r="A139" s="60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95"/>
      <c r="P139" s="389"/>
      <c r="Q139" s="389"/>
      <c r="R139" s="48"/>
      <c r="S139" s="48"/>
      <c r="T139" s="48"/>
      <c r="U139" s="48"/>
      <c r="V139" s="48"/>
      <c r="W139" s="49"/>
      <c r="X139" s="48"/>
      <c r="Y139" s="48"/>
      <c r="Z139" s="48"/>
      <c r="AA139" s="48"/>
      <c r="AB139" s="48"/>
      <c r="AC139" s="18"/>
      <c r="AD139" s="18"/>
      <c r="AE139" s="18"/>
      <c r="AF139" s="20"/>
      <c r="AG139" s="20"/>
      <c r="AH139" s="20"/>
      <c r="AI139" s="20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</row>
    <row r="140" spans="1:56" ht="15" customHeight="1">
      <c r="A140" s="60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95"/>
      <c r="P140" s="389"/>
      <c r="Q140" s="389"/>
      <c r="R140" s="48"/>
      <c r="S140" s="48"/>
      <c r="T140" s="48"/>
      <c r="U140" s="48"/>
      <c r="V140" s="48"/>
      <c r="W140" s="49"/>
      <c r="X140" s="48"/>
      <c r="Y140" s="48"/>
      <c r="Z140" s="48"/>
      <c r="AA140" s="48"/>
      <c r="AB140" s="48"/>
      <c r="AC140" s="18"/>
      <c r="AD140" s="18"/>
      <c r="AE140" s="18"/>
      <c r="AF140" s="20"/>
      <c r="AG140" s="20"/>
      <c r="AH140" s="20"/>
      <c r="AI140" s="20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</row>
    <row r="141" spans="1:56" ht="15" customHeight="1">
      <c r="A141" s="60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95"/>
      <c r="P141" s="389"/>
      <c r="Q141" s="389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18"/>
      <c r="AD141" s="18"/>
      <c r="AE141" s="18"/>
      <c r="AF141" s="20"/>
      <c r="AG141" s="20"/>
      <c r="AH141" s="20"/>
      <c r="AI141" s="20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</row>
    <row r="142" spans="1:56" ht="15" customHeight="1">
      <c r="A142" s="60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95"/>
      <c r="P142" s="389"/>
      <c r="Q142" s="389"/>
      <c r="R142" s="48"/>
      <c r="S142" s="48"/>
      <c r="T142" s="48"/>
      <c r="U142" s="48"/>
      <c r="V142" s="48"/>
      <c r="W142" s="49"/>
      <c r="X142" s="48"/>
      <c r="Y142" s="48"/>
      <c r="Z142" s="48"/>
      <c r="AA142" s="48"/>
      <c r="AB142" s="48"/>
      <c r="AC142" s="18"/>
      <c r="AD142" s="18"/>
      <c r="AE142" s="18"/>
      <c r="AF142" s="20"/>
      <c r="AG142" s="20"/>
      <c r="AH142" s="20"/>
      <c r="AI142" s="20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</row>
    <row r="143" spans="1:56" ht="15" customHeight="1">
      <c r="A143" s="60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95"/>
      <c r="P143" s="389"/>
      <c r="Q143" s="389"/>
      <c r="R143" s="48"/>
      <c r="S143" s="48"/>
      <c r="T143" s="48"/>
      <c r="U143" s="48"/>
      <c r="V143" s="48"/>
      <c r="W143" s="49"/>
      <c r="X143" s="48"/>
      <c r="Y143" s="48"/>
      <c r="Z143" s="48"/>
      <c r="AA143" s="48"/>
      <c r="AB143" s="48"/>
      <c r="AC143" s="18"/>
      <c r="AD143" s="18"/>
      <c r="AE143" s="18"/>
      <c r="AF143" s="20"/>
      <c r="AG143" s="20"/>
      <c r="AH143" s="20"/>
      <c r="AI143" s="20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</row>
    <row r="144" spans="1:56" ht="15" customHeight="1">
      <c r="A144" s="60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95"/>
      <c r="P144" s="389"/>
      <c r="Q144" s="389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18"/>
      <c r="AD144" s="18"/>
      <c r="AE144" s="18"/>
      <c r="AF144" s="20"/>
      <c r="AG144" s="20"/>
      <c r="AH144" s="20"/>
      <c r="AI144" s="20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" customHeight="1">
      <c r="A145" s="60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95"/>
      <c r="P145" s="389"/>
      <c r="Q145" s="389"/>
      <c r="R145" s="48"/>
      <c r="S145" s="48"/>
      <c r="T145" s="48"/>
      <c r="U145" s="48"/>
      <c r="V145" s="48"/>
      <c r="W145" s="49"/>
      <c r="X145" s="48"/>
      <c r="Y145" s="48"/>
      <c r="Z145" s="48"/>
      <c r="AA145" s="48"/>
      <c r="AB145" s="48"/>
      <c r="AC145" s="18"/>
      <c r="AD145" s="18"/>
      <c r="AE145" s="18"/>
      <c r="AF145" s="20"/>
      <c r="AG145" s="20"/>
      <c r="AH145" s="20"/>
      <c r="AI145" s="20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" customHeight="1">
      <c r="A146" s="60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95"/>
      <c r="P146" s="389"/>
      <c r="Q146" s="389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18"/>
      <c r="AD146" s="18"/>
      <c r="AE146" s="18"/>
      <c r="AF146" s="20"/>
      <c r="AG146" s="20"/>
      <c r="AH146" s="20"/>
      <c r="AI146" s="20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" customHeight="1">
      <c r="A147" s="60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95"/>
      <c r="P147" s="389"/>
      <c r="Q147" s="389"/>
      <c r="R147" s="50"/>
      <c r="S147" s="50"/>
      <c r="T147" s="50"/>
      <c r="U147" s="50"/>
      <c r="V147" s="50"/>
      <c r="W147" s="22"/>
      <c r="X147" s="22"/>
      <c r="Y147" s="22"/>
      <c r="Z147" s="22"/>
      <c r="AA147" s="22"/>
      <c r="AB147" s="22"/>
      <c r="AC147" s="18"/>
      <c r="AD147" s="18"/>
      <c r="AE147" s="18"/>
      <c r="AF147" s="20"/>
      <c r="AG147" s="20"/>
      <c r="AH147" s="20"/>
      <c r="AI147" s="20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s="55" customFormat="1" ht="15" customHeight="1">
      <c r="A148" s="60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95"/>
      <c r="P148" s="393"/>
      <c r="Q148" s="393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43"/>
      <c r="AD148" s="85"/>
      <c r="AE148" s="52"/>
      <c r="AF148" s="53"/>
      <c r="AG148" s="53"/>
      <c r="AH148" s="53"/>
      <c r="AI148" s="53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</row>
    <row r="149" spans="1:56" s="46" customFormat="1" ht="15" customHeight="1">
      <c r="A149" s="60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95"/>
      <c r="P149" s="392"/>
      <c r="Q149" s="392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6"/>
      <c r="AD149" s="26"/>
      <c r="AE149" s="26"/>
      <c r="AF149" s="44"/>
      <c r="AG149" s="44"/>
      <c r="AH149" s="44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</row>
    <row r="150" spans="1:35" s="31" customFormat="1" ht="15" customHeight="1">
      <c r="A150" s="60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95"/>
      <c r="P150" s="56"/>
      <c r="Q150" s="56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22"/>
      <c r="AC150" s="22"/>
      <c r="AD150" s="22"/>
      <c r="AE150" s="22"/>
      <c r="AF150" s="30"/>
      <c r="AG150" s="30"/>
      <c r="AH150" s="30"/>
      <c r="AI150" s="30"/>
    </row>
    <row r="151" spans="1:35" s="31" customFormat="1" ht="15" customHeight="1">
      <c r="A151" s="60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95"/>
      <c r="P151" s="56"/>
      <c r="Q151" s="56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22"/>
      <c r="AC151" s="22"/>
      <c r="AD151" s="22"/>
      <c r="AE151" s="22"/>
      <c r="AF151" s="30"/>
      <c r="AG151" s="30"/>
      <c r="AH151" s="30"/>
      <c r="AI151" s="30"/>
    </row>
    <row r="152" spans="1:35" s="31" customFormat="1" ht="15" customHeight="1">
      <c r="A152" s="60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95"/>
      <c r="P152" s="56"/>
      <c r="Q152" s="56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22"/>
      <c r="AC152" s="22"/>
      <c r="AD152" s="22"/>
      <c r="AE152" s="22"/>
      <c r="AF152" s="30"/>
      <c r="AG152" s="30"/>
      <c r="AH152" s="30"/>
      <c r="AI152" s="30"/>
    </row>
    <row r="153" spans="1:35" s="31" customFormat="1" ht="15" customHeight="1">
      <c r="A153" s="60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95"/>
      <c r="P153" s="56"/>
      <c r="Q153" s="56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22"/>
      <c r="AC153" s="22"/>
      <c r="AD153" s="22"/>
      <c r="AE153" s="22"/>
      <c r="AF153" s="30"/>
      <c r="AG153" s="30"/>
      <c r="AH153" s="30"/>
      <c r="AI153" s="30"/>
    </row>
    <row r="154" spans="1:35" ht="15" customHeight="1">
      <c r="A154" s="60"/>
      <c r="B154" s="66"/>
      <c r="C154" s="66"/>
      <c r="D154" s="66"/>
      <c r="E154" s="66"/>
      <c r="F154" s="66"/>
      <c r="G154" s="129" t="s">
        <v>12</v>
      </c>
      <c r="H154" s="218" t="str">
        <f>D186</f>
        <v>0</v>
      </c>
      <c r="I154" s="66"/>
      <c r="J154" s="66"/>
      <c r="K154" s="66"/>
      <c r="L154" s="66"/>
      <c r="M154" s="66"/>
      <c r="N154" s="66"/>
      <c r="O154" s="95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</row>
    <row r="155" spans="1:35" ht="15" customHeight="1">
      <c r="A155" s="60"/>
      <c r="B155" s="66"/>
      <c r="C155" s="66"/>
      <c r="D155" s="66"/>
      <c r="E155" s="66"/>
      <c r="F155" s="66"/>
      <c r="G155" s="130" t="s">
        <v>7</v>
      </c>
      <c r="H155" s="219" t="str">
        <f>D187</f>
        <v>0</v>
      </c>
      <c r="I155" s="66"/>
      <c r="J155" s="66"/>
      <c r="K155" s="66"/>
      <c r="L155" s="66"/>
      <c r="M155" s="66"/>
      <c r="N155" s="66"/>
      <c r="O155" s="95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9"/>
      <c r="AG155" s="19"/>
      <c r="AH155" s="19"/>
      <c r="AI155" s="19"/>
    </row>
    <row r="156" spans="1:35" s="34" customFormat="1" ht="15" customHeight="1">
      <c r="A156" s="102"/>
      <c r="B156" s="131"/>
      <c r="C156" s="131"/>
      <c r="D156" s="131"/>
      <c r="E156" s="66"/>
      <c r="F156" s="66"/>
      <c r="G156" s="66"/>
      <c r="H156" s="131"/>
      <c r="I156" s="131"/>
      <c r="J156" s="131"/>
      <c r="K156" s="131"/>
      <c r="L156" s="131"/>
      <c r="M156" s="131"/>
      <c r="N156" s="131"/>
      <c r="O156" s="101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3"/>
      <c r="AG156" s="33"/>
      <c r="AH156" s="33"/>
      <c r="AI156" s="33"/>
    </row>
    <row r="157" spans="1:35" s="34" customFormat="1" ht="15" customHeight="1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128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3"/>
      <c r="AG157" s="33"/>
      <c r="AH157" s="33"/>
      <c r="AI157" s="33"/>
    </row>
    <row r="158" spans="1:35" s="34" customFormat="1" ht="15" customHeight="1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128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3"/>
      <c r="AG158" s="33"/>
      <c r="AH158" s="33"/>
      <c r="AI158" s="33"/>
    </row>
    <row r="159" spans="1:35" s="34" customFormat="1" ht="15" customHeight="1">
      <c r="A159" s="63"/>
      <c r="B159" s="64"/>
      <c r="C159" s="64"/>
      <c r="D159" s="72"/>
      <c r="E159" s="64"/>
      <c r="F159" s="64"/>
      <c r="G159" s="64"/>
      <c r="H159" s="64"/>
      <c r="I159" s="72"/>
      <c r="J159" s="64"/>
      <c r="K159" s="64"/>
      <c r="L159" s="64"/>
      <c r="M159" s="64"/>
      <c r="N159" s="64"/>
      <c r="O159" s="65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3"/>
      <c r="AG159" s="33"/>
      <c r="AH159" s="33"/>
      <c r="AI159" s="33"/>
    </row>
    <row r="160" spans="1:35" s="7" customFormat="1" ht="15" customHeight="1">
      <c r="A160" s="285" t="str">
        <f>A1</f>
        <v>                                                                                      Perfil de Dissolução Comparativo</v>
      </c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7"/>
      <c r="P160" s="26"/>
      <c r="Q160" s="27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s="7" customFormat="1" ht="15" customHeight="1">
      <c r="A161" s="60"/>
      <c r="B161" s="154"/>
      <c r="C161" s="77"/>
      <c r="D161" s="77"/>
      <c r="E161" s="66"/>
      <c r="F161" s="66"/>
      <c r="G161" s="66"/>
      <c r="H161" s="66"/>
      <c r="I161" s="66"/>
      <c r="J161" s="66"/>
      <c r="K161" s="66"/>
      <c r="L161" s="66"/>
      <c r="M161" s="66"/>
      <c r="N161" s="77"/>
      <c r="O161" s="108"/>
      <c r="P161" s="27"/>
      <c r="Q161" s="27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7" customFormat="1" ht="15" customHeight="1">
      <c r="A162" s="60"/>
      <c r="B162" s="104" t="s">
        <v>73</v>
      </c>
      <c r="C162" s="77"/>
      <c r="D162" s="77"/>
      <c r="E162" s="66"/>
      <c r="F162" s="66"/>
      <c r="G162" s="66"/>
      <c r="H162" s="66"/>
      <c r="I162" s="66"/>
      <c r="J162" s="66"/>
      <c r="K162" s="66"/>
      <c r="L162" s="66"/>
      <c r="M162" s="66"/>
      <c r="N162" s="77"/>
      <c r="O162" s="108"/>
      <c r="P162" s="27"/>
      <c r="Q162" s="27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s="7" customFormat="1" ht="15" customHeight="1">
      <c r="A163" s="60"/>
      <c r="B163" s="109"/>
      <c r="C163" s="77"/>
      <c r="D163" s="132"/>
      <c r="E163" s="66"/>
      <c r="F163" s="66"/>
      <c r="G163" s="66"/>
      <c r="H163" s="66"/>
      <c r="I163" s="66"/>
      <c r="J163" s="66"/>
      <c r="K163" s="66"/>
      <c r="L163" s="66"/>
      <c r="M163" s="66"/>
      <c r="N163" s="77"/>
      <c r="O163" s="108"/>
      <c r="P163" s="27"/>
      <c r="Q163" s="27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s="9" customFormat="1" ht="15" customHeight="1">
      <c r="A164" s="60"/>
      <c r="B164" s="109"/>
      <c r="C164" s="77"/>
      <c r="D164" s="118"/>
      <c r="E164" s="66"/>
      <c r="F164" s="66"/>
      <c r="G164" s="66"/>
      <c r="H164" s="66"/>
      <c r="I164" s="119"/>
      <c r="J164" s="119"/>
      <c r="K164" s="119"/>
      <c r="L164" s="119"/>
      <c r="M164" s="66"/>
      <c r="N164" s="119"/>
      <c r="O164" s="120"/>
      <c r="P164" s="28"/>
      <c r="Q164" s="28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56" s="10" customFormat="1" ht="15" customHeight="1">
      <c r="A165" s="11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13"/>
      <c r="P165" s="28"/>
      <c r="Q165" s="28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5"/>
      <c r="AG165" s="35"/>
      <c r="AH165" s="35"/>
      <c r="AI165" s="35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</row>
    <row r="166" spans="1:35" ht="15" customHeight="1">
      <c r="A166" s="60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95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</row>
    <row r="167" spans="1:35" ht="15" customHeight="1">
      <c r="A167" s="60"/>
      <c r="B167" s="407" t="s">
        <v>37</v>
      </c>
      <c r="C167" s="408"/>
      <c r="D167" s="408"/>
      <c r="E167" s="408"/>
      <c r="F167" s="66"/>
      <c r="G167" s="66"/>
      <c r="H167" s="407" t="s">
        <v>38</v>
      </c>
      <c r="I167" s="407"/>
      <c r="J167" s="407"/>
      <c r="K167" s="407"/>
      <c r="L167" s="407"/>
      <c r="M167" s="407"/>
      <c r="N167" s="66"/>
      <c r="O167" s="95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9"/>
      <c r="AG167" s="19"/>
      <c r="AH167" s="19"/>
      <c r="AI167" s="19"/>
    </row>
    <row r="168" spans="1:35" ht="15" customHeight="1">
      <c r="A168" s="60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95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9"/>
      <c r="AG168" s="19"/>
      <c r="AH168" s="19"/>
      <c r="AI168" s="19"/>
    </row>
    <row r="169" spans="1:35" ht="15" customHeight="1">
      <c r="A169" s="23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34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9"/>
      <c r="AG169" s="19"/>
      <c r="AH169" s="19"/>
      <c r="AI169" s="19"/>
    </row>
    <row r="170" spans="1:35" ht="15" customHeight="1">
      <c r="A170" s="445" t="s">
        <v>67</v>
      </c>
      <c r="B170" s="446"/>
      <c r="C170" s="446"/>
      <c r="D170" s="446"/>
      <c r="E170" s="446"/>
      <c r="F170" s="446"/>
      <c r="G170" s="446"/>
      <c r="H170" s="447" t="str">
        <f>A173</f>
        <v>nome do ativo (Reg - Piloto)</v>
      </c>
      <c r="I170" s="447"/>
      <c r="J170" s="447"/>
      <c r="K170" s="447"/>
      <c r="L170" s="447"/>
      <c r="M170" s="447"/>
      <c r="N170" s="447"/>
      <c r="O170" s="44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9"/>
      <c r="AG170" s="19"/>
      <c r="AH170" s="19"/>
      <c r="AI170" s="19"/>
    </row>
    <row r="171" spans="1:35" ht="15" customHeight="1">
      <c r="A171" s="449" t="str">
        <f>P100</f>
        <v>Nome do medicamento referência</v>
      </c>
      <c r="B171" s="450"/>
      <c r="C171" s="450"/>
      <c r="D171" s="450"/>
      <c r="E171" s="450"/>
      <c r="F171" s="450"/>
      <c r="G171" s="450"/>
      <c r="H171" s="231" t="s">
        <v>66</v>
      </c>
      <c r="I171" s="451" t="str">
        <f>P69</f>
        <v>Nome do medicamento teste</v>
      </c>
      <c r="J171" s="451"/>
      <c r="K171" s="451"/>
      <c r="L171" s="451"/>
      <c r="M171" s="451"/>
      <c r="N171" s="451"/>
      <c r="O171" s="452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9"/>
      <c r="AG171" s="19"/>
      <c r="AH171" s="19"/>
      <c r="AI171" s="19"/>
    </row>
    <row r="172" spans="1:35" ht="15" customHeight="1">
      <c r="A172" s="428" t="s">
        <v>3</v>
      </c>
      <c r="B172" s="428"/>
      <c r="C172" s="209">
        <f aca="true" t="shared" si="16" ref="C172:M172">C70</f>
        <v>1</v>
      </c>
      <c r="D172" s="209">
        <f t="shared" si="16"/>
        <v>2</v>
      </c>
      <c r="E172" s="209">
        <f t="shared" si="16"/>
        <v>4</v>
      </c>
      <c r="F172" s="209">
        <f t="shared" si="16"/>
        <v>10</v>
      </c>
      <c r="G172" s="209">
        <f t="shared" si="16"/>
        <v>30</v>
      </c>
      <c r="H172" s="209">
        <f t="shared" si="16"/>
        <v>60</v>
      </c>
      <c r="I172" s="209">
        <f t="shared" si="16"/>
        <v>120</v>
      </c>
      <c r="J172" s="209">
        <f t="shared" si="16"/>
        <v>240</v>
      </c>
      <c r="K172" s="209">
        <f t="shared" si="16"/>
        <v>360</v>
      </c>
      <c r="L172" s="209">
        <f t="shared" si="16"/>
        <v>480</v>
      </c>
      <c r="M172" s="209">
        <f t="shared" si="16"/>
        <v>600</v>
      </c>
      <c r="N172" s="210"/>
      <c r="O172" s="2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9"/>
      <c r="AG172" s="19"/>
      <c r="AH172" s="19"/>
      <c r="AI172" s="19"/>
    </row>
    <row r="173" spans="1:35" ht="15" customHeight="1">
      <c r="A173" s="429" t="s">
        <v>13</v>
      </c>
      <c r="B173" s="429"/>
      <c r="C173" s="212">
        <f aca="true" t="shared" si="17" ref="C173:M173">C117-C86</f>
        <v>0</v>
      </c>
      <c r="D173" s="212">
        <f t="shared" si="17"/>
        <v>0</v>
      </c>
      <c r="E173" s="212">
        <f t="shared" si="17"/>
        <v>0</v>
      </c>
      <c r="F173" s="212">
        <f t="shared" si="17"/>
        <v>0</v>
      </c>
      <c r="G173" s="212">
        <f t="shared" si="17"/>
        <v>0</v>
      </c>
      <c r="H173" s="212">
        <f t="shared" si="17"/>
        <v>0</v>
      </c>
      <c r="I173" s="212">
        <f t="shared" si="17"/>
        <v>0</v>
      </c>
      <c r="J173" s="212">
        <f t="shared" si="17"/>
        <v>0</v>
      </c>
      <c r="K173" s="212">
        <f t="shared" si="17"/>
        <v>0</v>
      </c>
      <c r="L173" s="212">
        <f t="shared" si="17"/>
        <v>0</v>
      </c>
      <c r="M173" s="212">
        <f t="shared" si="17"/>
        <v>0</v>
      </c>
      <c r="N173" s="213"/>
      <c r="O173" s="214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9"/>
      <c r="AG173" s="19"/>
      <c r="AH173" s="19"/>
      <c r="AI173" s="19"/>
    </row>
    <row r="174" spans="1:35" ht="15" customHeight="1">
      <c r="A174" s="430" t="s">
        <v>14</v>
      </c>
      <c r="B174" s="431"/>
      <c r="C174" s="212">
        <f aca="true" t="shared" si="18" ref="C174:M174">ABS(C173)</f>
        <v>0</v>
      </c>
      <c r="D174" s="212">
        <f>ABS(D173)</f>
        <v>0</v>
      </c>
      <c r="E174" s="212">
        <f>ABS(E173)</f>
        <v>0</v>
      </c>
      <c r="F174" s="212">
        <f t="shared" si="18"/>
        <v>0</v>
      </c>
      <c r="G174" s="212">
        <f t="shared" si="18"/>
        <v>0</v>
      </c>
      <c r="H174" s="212">
        <f t="shared" si="18"/>
        <v>0</v>
      </c>
      <c r="I174" s="212">
        <f t="shared" si="18"/>
        <v>0</v>
      </c>
      <c r="J174" s="212">
        <f t="shared" si="18"/>
        <v>0</v>
      </c>
      <c r="K174" s="212">
        <f>ABS(K173)</f>
        <v>0</v>
      </c>
      <c r="L174" s="212">
        <f>ABS(L173)</f>
        <v>0</v>
      </c>
      <c r="M174" s="212">
        <f t="shared" si="18"/>
        <v>0</v>
      </c>
      <c r="N174" s="215" t="s">
        <v>2</v>
      </c>
      <c r="O174" s="216">
        <f>SUM(Q177:Y177)</f>
        <v>0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9"/>
      <c r="AG174" s="19"/>
      <c r="AH174" s="19"/>
      <c r="AI174" s="19"/>
    </row>
    <row r="175" spans="1:35" ht="15" customHeight="1">
      <c r="A175" s="429" t="s">
        <v>15</v>
      </c>
      <c r="B175" s="429"/>
      <c r="C175" s="217">
        <f aca="true" t="shared" si="19" ref="C175:M175">C174^2</f>
        <v>0</v>
      </c>
      <c r="D175" s="217">
        <f t="shared" si="19"/>
        <v>0</v>
      </c>
      <c r="E175" s="217">
        <f t="shared" si="19"/>
        <v>0</v>
      </c>
      <c r="F175" s="217">
        <f t="shared" si="19"/>
        <v>0</v>
      </c>
      <c r="G175" s="217">
        <f t="shared" si="19"/>
        <v>0</v>
      </c>
      <c r="H175" s="217">
        <f t="shared" si="19"/>
        <v>0</v>
      </c>
      <c r="I175" s="217">
        <f t="shared" si="19"/>
        <v>0</v>
      </c>
      <c r="J175" s="217">
        <f t="shared" si="19"/>
        <v>0</v>
      </c>
      <c r="K175" s="217">
        <f>K174^2</f>
        <v>0</v>
      </c>
      <c r="L175" s="217">
        <f>L174^2</f>
        <v>0</v>
      </c>
      <c r="M175" s="217">
        <f t="shared" si="19"/>
        <v>0</v>
      </c>
      <c r="N175" s="215" t="s">
        <v>2</v>
      </c>
      <c r="O175" s="216">
        <f>SUM(Q178:Y178)</f>
        <v>0</v>
      </c>
      <c r="P175" s="18"/>
      <c r="Q175" s="18"/>
      <c r="R175" s="18"/>
      <c r="S175" s="440"/>
      <c r="T175" s="440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9"/>
      <c r="AG175" s="19"/>
      <c r="AH175" s="19"/>
      <c r="AI175" s="19"/>
    </row>
    <row r="176" spans="1:35" ht="15" customHeight="1">
      <c r="A176" s="227"/>
      <c r="B176" s="228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67"/>
      <c r="N176" s="67"/>
      <c r="O176" s="22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9"/>
      <c r="AG176" s="19"/>
      <c r="AH176" s="19"/>
      <c r="AI176" s="19"/>
    </row>
    <row r="177" spans="1:35" ht="15" customHeight="1">
      <c r="A177" s="441" t="s">
        <v>64</v>
      </c>
      <c r="B177" s="442"/>
      <c r="C177" s="275">
        <f aca="true" t="shared" si="20" ref="C177:M177">C70</f>
        <v>1</v>
      </c>
      <c r="D177" s="276">
        <f t="shared" si="20"/>
        <v>2</v>
      </c>
      <c r="E177" s="276">
        <f t="shared" si="20"/>
        <v>4</v>
      </c>
      <c r="F177" s="276">
        <f t="shared" si="20"/>
        <v>10</v>
      </c>
      <c r="G177" s="276">
        <f t="shared" si="20"/>
        <v>30</v>
      </c>
      <c r="H177" s="274">
        <f t="shared" si="20"/>
        <v>60</v>
      </c>
      <c r="I177" s="274">
        <f t="shared" si="20"/>
        <v>120</v>
      </c>
      <c r="J177" s="274">
        <f t="shared" si="20"/>
        <v>240</v>
      </c>
      <c r="K177" s="274">
        <f t="shared" si="20"/>
        <v>360</v>
      </c>
      <c r="L177" s="274">
        <f t="shared" si="20"/>
        <v>480</v>
      </c>
      <c r="M177" s="274">
        <f t="shared" si="20"/>
        <v>600</v>
      </c>
      <c r="N177" s="256"/>
      <c r="O177" s="239"/>
      <c r="P177" s="18"/>
      <c r="Q177" s="255">
        <f aca="true" t="shared" si="21" ref="Q177:X177">IF(C178="OK",C174,"")</f>
      </c>
      <c r="R177" s="255">
        <f t="shared" si="21"/>
      </c>
      <c r="S177" s="255">
        <f t="shared" si="21"/>
      </c>
      <c r="T177" s="255">
        <f t="shared" si="21"/>
      </c>
      <c r="U177" s="255">
        <f t="shared" si="21"/>
      </c>
      <c r="V177" s="255">
        <f t="shared" si="21"/>
      </c>
      <c r="W177" s="255">
        <f t="shared" si="21"/>
      </c>
      <c r="X177" s="255">
        <f t="shared" si="21"/>
      </c>
      <c r="Y177" s="255">
        <f>IF(M178="OK",M174,"")</f>
      </c>
      <c r="Z177" s="255"/>
      <c r="AA177" s="255"/>
      <c r="AB177" s="18"/>
      <c r="AC177" s="18"/>
      <c r="AD177" s="18"/>
      <c r="AE177" s="18"/>
      <c r="AF177" s="19"/>
      <c r="AG177" s="19"/>
      <c r="AH177" s="19"/>
      <c r="AI177" s="19"/>
    </row>
    <row r="178" spans="1:35" ht="15" customHeight="1">
      <c r="A178" s="441"/>
      <c r="B178" s="44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59"/>
      <c r="O178" s="239"/>
      <c r="P178" s="18"/>
      <c r="Q178" s="255">
        <f aca="true" t="shared" si="22" ref="Q178:X178">IF(C178="OK",C175,"")</f>
      </c>
      <c r="R178" s="255">
        <f t="shared" si="22"/>
      </c>
      <c r="S178" s="255">
        <f t="shared" si="22"/>
      </c>
      <c r="T178" s="255">
        <f t="shared" si="22"/>
      </c>
      <c r="U178" s="255">
        <f t="shared" si="22"/>
      </c>
      <c r="V178" s="255">
        <f t="shared" si="22"/>
      </c>
      <c r="W178" s="255">
        <f t="shared" si="22"/>
      </c>
      <c r="X178" s="255">
        <f t="shared" si="22"/>
      </c>
      <c r="Y178" s="255">
        <f>IF(M178="OK",M175,"")</f>
      </c>
      <c r="Z178" s="255"/>
      <c r="AA178" s="255"/>
      <c r="AB178" s="18"/>
      <c r="AC178" s="18"/>
      <c r="AD178" s="18"/>
      <c r="AE178" s="18"/>
      <c r="AF178" s="19"/>
      <c r="AG178" s="19"/>
      <c r="AH178" s="19"/>
      <c r="AI178" s="19"/>
    </row>
    <row r="179" spans="1:35" ht="15" customHeight="1">
      <c r="A179" s="441"/>
      <c r="B179" s="442"/>
      <c r="C179" s="258"/>
      <c r="D179" s="258"/>
      <c r="E179" s="258"/>
      <c r="F179" s="258"/>
      <c r="G179" s="258"/>
      <c r="H179" s="258"/>
      <c r="I179" s="258"/>
      <c r="J179" s="337"/>
      <c r="K179" s="337"/>
      <c r="L179" s="337"/>
      <c r="M179" s="338"/>
      <c r="N179" s="339"/>
      <c r="O179" s="239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9"/>
      <c r="AG179" s="19"/>
      <c r="AH179" s="19"/>
      <c r="AI179" s="19"/>
    </row>
    <row r="180" spans="1:35" ht="15" customHeight="1">
      <c r="A180" s="441"/>
      <c r="B180" s="442"/>
      <c r="C180" s="256"/>
      <c r="D180" s="256"/>
      <c r="E180" s="256"/>
      <c r="F180" s="256"/>
      <c r="G180" s="256"/>
      <c r="H180" s="257"/>
      <c r="I180" s="213"/>
      <c r="J180" s="213"/>
      <c r="K180" s="213"/>
      <c r="L180" s="213"/>
      <c r="M180" s="220"/>
      <c r="N180" s="220"/>
      <c r="O180" s="9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9"/>
      <c r="AG180" s="19"/>
      <c r="AH180" s="19"/>
      <c r="AI180" s="19"/>
    </row>
    <row r="181" spans="1:35" ht="15" customHeight="1">
      <c r="A181" s="135"/>
      <c r="B181" s="66"/>
      <c r="C181" s="21"/>
      <c r="D181" s="21"/>
      <c r="E181" s="21"/>
      <c r="F181" s="21"/>
      <c r="G181" s="21"/>
      <c r="H181" s="66"/>
      <c r="I181" s="133"/>
      <c r="J181" s="133"/>
      <c r="K181" s="133"/>
      <c r="L181" s="133"/>
      <c r="M181" s="67"/>
      <c r="N181" s="67"/>
      <c r="O181" s="9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9"/>
      <c r="AG181" s="19"/>
      <c r="AH181" s="19"/>
      <c r="AI181" s="19"/>
    </row>
    <row r="182" spans="1:35" ht="15" customHeight="1">
      <c r="A182" s="117" t="s">
        <v>0</v>
      </c>
      <c r="B182" s="134" t="s">
        <v>16</v>
      </c>
      <c r="C182" s="133"/>
      <c r="D182" s="133"/>
      <c r="E182" s="66"/>
      <c r="F182" s="66"/>
      <c r="G182" s="112" t="s">
        <v>11</v>
      </c>
      <c r="H182" s="66" t="s">
        <v>18</v>
      </c>
      <c r="I182" s="133"/>
      <c r="J182" s="133"/>
      <c r="K182" s="133"/>
      <c r="L182" s="133"/>
      <c r="M182" s="133"/>
      <c r="N182" s="133"/>
      <c r="O182" s="9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9"/>
      <c r="AG182" s="19"/>
      <c r="AH182" s="19"/>
      <c r="AI182" s="19"/>
    </row>
    <row r="183" spans="1:35" ht="15" customHeight="1">
      <c r="A183" s="135"/>
      <c r="B183" s="66" t="s">
        <v>17</v>
      </c>
      <c r="C183" s="133"/>
      <c r="D183" s="133"/>
      <c r="E183" s="66"/>
      <c r="F183" s="66"/>
      <c r="G183" s="66"/>
      <c r="H183" s="133"/>
      <c r="I183" s="133"/>
      <c r="J183" s="133"/>
      <c r="K183" s="133"/>
      <c r="L183" s="133"/>
      <c r="M183" s="133"/>
      <c r="N183" s="133"/>
      <c r="O183" s="9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9"/>
      <c r="AG183" s="19"/>
      <c r="AH183" s="19"/>
      <c r="AI183" s="19"/>
    </row>
    <row r="184" spans="1:35" ht="15" customHeight="1">
      <c r="A184" s="126"/>
      <c r="B184" s="133"/>
      <c r="C184" s="133"/>
      <c r="D184" s="133"/>
      <c r="E184" s="133"/>
      <c r="F184" s="133"/>
      <c r="G184" s="133"/>
      <c r="H184" s="112" t="s">
        <v>10</v>
      </c>
      <c r="I184" s="254">
        <f>COUNTIF(C178:M178,"OK")</f>
        <v>0</v>
      </c>
      <c r="J184" s="136" t="s">
        <v>6</v>
      </c>
      <c r="K184" s="136"/>
      <c r="L184" s="136"/>
      <c r="M184" s="66"/>
      <c r="N184" s="66"/>
      <c r="O184" s="9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9"/>
      <c r="AG184" s="19"/>
      <c r="AH184" s="19"/>
      <c r="AI184" s="19"/>
    </row>
    <row r="185" spans="1:35" ht="15" customHeight="1">
      <c r="A185" s="137"/>
      <c r="C185" s="66"/>
      <c r="D185" s="66"/>
      <c r="E185" s="66"/>
      <c r="F185" s="66"/>
      <c r="G185" s="66"/>
      <c r="H185" s="66"/>
      <c r="I185" s="138"/>
      <c r="J185" s="138"/>
      <c r="K185" s="138"/>
      <c r="L185" s="138"/>
      <c r="M185" s="139"/>
      <c r="N185" s="139"/>
      <c r="O185" s="140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9"/>
      <c r="AG185" s="19"/>
      <c r="AH185" s="19"/>
      <c r="AI185" s="19"/>
    </row>
    <row r="186" spans="1:35" ht="15" customHeight="1">
      <c r="A186" s="137"/>
      <c r="B186" s="226"/>
      <c r="C186" s="123" t="s">
        <v>0</v>
      </c>
      <c r="D186" s="220" t="str">
        <f>IF(O174=0,"0",((O174)*100/O117))</f>
        <v>0</v>
      </c>
      <c r="E186" s="136" t="s">
        <v>9</v>
      </c>
      <c r="F186" s="136"/>
      <c r="G186" s="136"/>
      <c r="H186" s="226"/>
      <c r="I186" s="226"/>
      <c r="J186" s="226"/>
      <c r="K186" s="226"/>
      <c r="L186" s="226"/>
      <c r="M186" s="226"/>
      <c r="N186" s="226"/>
      <c r="O186" s="140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  <c r="AG186" s="19"/>
      <c r="AH186" s="19"/>
      <c r="AI186" s="19"/>
    </row>
    <row r="187" spans="1:35" ht="15" customHeight="1">
      <c r="A187" s="137"/>
      <c r="B187" s="226"/>
      <c r="C187" s="123" t="s">
        <v>7</v>
      </c>
      <c r="D187" s="220" t="str">
        <f>IF(O175=0,"0",(50*LOG((1+(1/I184)*O175)^-0.5*100)))</f>
        <v>0</v>
      </c>
      <c r="E187" s="136" t="s">
        <v>5</v>
      </c>
      <c r="F187" s="136"/>
      <c r="G187" s="136"/>
      <c r="H187" s="235"/>
      <c r="I187" s="235"/>
      <c r="J187" s="235"/>
      <c r="K187" s="235"/>
      <c r="L187" s="235"/>
      <c r="M187" s="235"/>
      <c r="N187" s="235"/>
      <c r="O187" s="140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9"/>
      <c r="AG187" s="19"/>
      <c r="AH187" s="19"/>
      <c r="AI187" s="19"/>
    </row>
    <row r="188" spans="1:35" ht="15" customHeight="1">
      <c r="A188" s="137"/>
      <c r="B188" s="226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140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9"/>
      <c r="AG188" s="19"/>
      <c r="AH188" s="19"/>
      <c r="AI188" s="19"/>
    </row>
    <row r="189" spans="1:35" ht="15" customHeight="1">
      <c r="A189" s="137"/>
      <c r="B189" s="104" t="s">
        <v>39</v>
      </c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140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9"/>
      <c r="AG189" s="19"/>
      <c r="AH189" s="19"/>
      <c r="AI189" s="19"/>
    </row>
    <row r="190" spans="1:35" ht="15" customHeight="1">
      <c r="A190" s="135"/>
      <c r="B190" s="294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6"/>
      <c r="O190" s="9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9"/>
      <c r="AG190" s="19"/>
      <c r="AH190" s="19"/>
      <c r="AI190" s="19"/>
    </row>
    <row r="191" spans="1:35" ht="15" customHeight="1">
      <c r="A191" s="135"/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9"/>
      <c r="O191" s="9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9"/>
      <c r="AG191" s="19"/>
      <c r="AH191" s="19"/>
      <c r="AI191" s="19"/>
    </row>
    <row r="192" spans="1:35" ht="15" customHeight="1">
      <c r="A192" s="80"/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9"/>
      <c r="O192" s="82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9"/>
      <c r="AG192" s="19"/>
      <c r="AH192" s="19"/>
      <c r="AI192" s="19"/>
    </row>
    <row r="193" spans="1:35" ht="15" customHeight="1">
      <c r="A193" s="81"/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9"/>
      <c r="O193" s="82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9"/>
      <c r="AG193" s="19"/>
      <c r="AH193" s="19"/>
      <c r="AI193" s="19"/>
    </row>
    <row r="194" spans="1:35" s="34" customFormat="1" ht="15" customHeight="1">
      <c r="A194" s="81"/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9"/>
      <c r="O194" s="8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3"/>
      <c r="AG194" s="33"/>
      <c r="AH194" s="33"/>
      <c r="AI194" s="33"/>
    </row>
    <row r="195" spans="1:35" s="34" customFormat="1" ht="15" customHeight="1">
      <c r="A195" s="81"/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9"/>
      <c r="O195" s="8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3"/>
      <c r="AG195" s="33"/>
      <c r="AH195" s="33"/>
      <c r="AI195" s="33"/>
    </row>
    <row r="196" spans="1:35" s="34" customFormat="1" ht="15" customHeight="1">
      <c r="A196" s="81"/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9"/>
      <c r="O196" s="8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3"/>
      <c r="AG196" s="33"/>
      <c r="AH196" s="33"/>
      <c r="AI196" s="33"/>
    </row>
    <row r="197" spans="1:35" s="7" customFormat="1" ht="15" customHeight="1">
      <c r="A197" s="237"/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9"/>
      <c r="O197" s="155"/>
      <c r="P197" s="26"/>
      <c r="Q197" s="27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s="7" customFormat="1" ht="15" customHeight="1">
      <c r="A198" s="237"/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9"/>
      <c r="O198" s="155"/>
      <c r="P198" s="26"/>
      <c r="Q198" s="27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s="7" customFormat="1" ht="15" customHeight="1">
      <c r="A199" s="237"/>
      <c r="B199" s="297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299"/>
      <c r="O199" s="155"/>
      <c r="P199" s="27"/>
      <c r="Q199" s="27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s="7" customFormat="1" ht="15" customHeight="1">
      <c r="A200" s="60"/>
      <c r="B200" s="291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3"/>
      <c r="O200" s="108"/>
      <c r="P200" s="27"/>
      <c r="Q200" s="27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s="7" customFormat="1" ht="15" customHeight="1">
      <c r="A201" s="83"/>
      <c r="B201" s="141"/>
      <c r="C201" s="142"/>
      <c r="D201" s="142"/>
      <c r="E201" s="84"/>
      <c r="F201" s="84"/>
      <c r="G201" s="84"/>
      <c r="H201" s="84"/>
      <c r="I201" s="84"/>
      <c r="J201" s="84"/>
      <c r="K201" s="84"/>
      <c r="L201" s="84"/>
      <c r="M201" s="84"/>
      <c r="N201" s="142"/>
      <c r="O201" s="65"/>
      <c r="P201" s="27"/>
      <c r="Q201" s="27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</sheetData>
  <sheetProtection password="EFDE" sheet="1"/>
  <mergeCells count="191">
    <mergeCell ref="A1:O1"/>
    <mergeCell ref="B5:C5"/>
    <mergeCell ref="D5:N7"/>
    <mergeCell ref="C10:N11"/>
    <mergeCell ref="B16:D16"/>
    <mergeCell ref="E16:I16"/>
    <mergeCell ref="J16:N16"/>
    <mergeCell ref="B17:D17"/>
    <mergeCell ref="E17:I17"/>
    <mergeCell ref="J17:N17"/>
    <mergeCell ref="B18:D18"/>
    <mergeCell ref="E18:I18"/>
    <mergeCell ref="J18:N18"/>
    <mergeCell ref="B19:D20"/>
    <mergeCell ref="E19:I20"/>
    <mergeCell ref="J19:N20"/>
    <mergeCell ref="B21:D24"/>
    <mergeCell ref="E21:I24"/>
    <mergeCell ref="J21:N24"/>
    <mergeCell ref="B25:D25"/>
    <mergeCell ref="E25:I25"/>
    <mergeCell ref="J25:N25"/>
    <mergeCell ref="B26:D26"/>
    <mergeCell ref="E26:I26"/>
    <mergeCell ref="J26:N26"/>
    <mergeCell ref="B27:D27"/>
    <mergeCell ref="E27:I27"/>
    <mergeCell ref="J27:N27"/>
    <mergeCell ref="B28:D28"/>
    <mergeCell ref="E28:I28"/>
    <mergeCell ref="J28:N28"/>
    <mergeCell ref="B29:D29"/>
    <mergeCell ref="E29:I29"/>
    <mergeCell ref="J29:N29"/>
    <mergeCell ref="B30:D30"/>
    <mergeCell ref="E30:I30"/>
    <mergeCell ref="J30:N30"/>
    <mergeCell ref="A36:O36"/>
    <mergeCell ref="B39:C41"/>
    <mergeCell ref="D39:E39"/>
    <mergeCell ref="F39:N39"/>
    <mergeCell ref="D41:E41"/>
    <mergeCell ref="F41:J42"/>
    <mergeCell ref="D43:F43"/>
    <mergeCell ref="G43:I44"/>
    <mergeCell ref="J43:M43"/>
    <mergeCell ref="D46:E46"/>
    <mergeCell ref="I46:M46"/>
    <mergeCell ref="D48:F48"/>
    <mergeCell ref="G48:H48"/>
    <mergeCell ref="I48:M48"/>
    <mergeCell ref="B51:C53"/>
    <mergeCell ref="D51:N51"/>
    <mergeCell ref="D52:N52"/>
    <mergeCell ref="D53:N53"/>
    <mergeCell ref="D54:N54"/>
    <mergeCell ref="D55:N55"/>
    <mergeCell ref="D56:N56"/>
    <mergeCell ref="D57:N57"/>
    <mergeCell ref="D58:N58"/>
    <mergeCell ref="D59:N59"/>
    <mergeCell ref="D60:N60"/>
    <mergeCell ref="A62:O62"/>
    <mergeCell ref="A69:E69"/>
    <mergeCell ref="F69:M69"/>
    <mergeCell ref="P69:T69"/>
    <mergeCell ref="U69:AB69"/>
    <mergeCell ref="A70:B70"/>
    <mergeCell ref="P70:Q70"/>
    <mergeCell ref="A71:B71"/>
    <mergeCell ref="P71:Q71"/>
    <mergeCell ref="A72:B72"/>
    <mergeCell ref="P72:Q72"/>
    <mergeCell ref="A73:B73"/>
    <mergeCell ref="P73:Q73"/>
    <mergeCell ref="A74:B74"/>
    <mergeCell ref="P74:Q74"/>
    <mergeCell ref="A75:B75"/>
    <mergeCell ref="P75:Q75"/>
    <mergeCell ref="A76:B76"/>
    <mergeCell ref="P76:Q76"/>
    <mergeCell ref="A77:B77"/>
    <mergeCell ref="P77:Q77"/>
    <mergeCell ref="A78:B78"/>
    <mergeCell ref="P78:Q78"/>
    <mergeCell ref="A79:B79"/>
    <mergeCell ref="P79:Q79"/>
    <mergeCell ref="A80:B80"/>
    <mergeCell ref="P80:Q80"/>
    <mergeCell ref="A81:B81"/>
    <mergeCell ref="P81:Q81"/>
    <mergeCell ref="A82:B82"/>
    <mergeCell ref="P82:Q82"/>
    <mergeCell ref="A83:B83"/>
    <mergeCell ref="P83:Q83"/>
    <mergeCell ref="A84:B84"/>
    <mergeCell ref="P84:Q84"/>
    <mergeCell ref="A85:B85"/>
    <mergeCell ref="P85:Q85"/>
    <mergeCell ref="A86:B86"/>
    <mergeCell ref="P86:Q86"/>
    <mergeCell ref="A87:B87"/>
    <mergeCell ref="P87:Q87"/>
    <mergeCell ref="A97:O97"/>
    <mergeCell ref="A100:E100"/>
    <mergeCell ref="F100:M100"/>
    <mergeCell ref="P100:T100"/>
    <mergeCell ref="U100:AB100"/>
    <mergeCell ref="A101:B101"/>
    <mergeCell ref="P101:Q101"/>
    <mergeCell ref="A102:B102"/>
    <mergeCell ref="P102:Q102"/>
    <mergeCell ref="A103:B103"/>
    <mergeCell ref="P103:Q103"/>
    <mergeCell ref="A104:B104"/>
    <mergeCell ref="P104:Q104"/>
    <mergeCell ref="A105:B105"/>
    <mergeCell ref="P105:Q105"/>
    <mergeCell ref="A106:B106"/>
    <mergeCell ref="P106:Q106"/>
    <mergeCell ref="A107:B107"/>
    <mergeCell ref="P107:Q107"/>
    <mergeCell ref="A108:B108"/>
    <mergeCell ref="P108:Q108"/>
    <mergeCell ref="A109:B109"/>
    <mergeCell ref="P109:Q109"/>
    <mergeCell ref="A110:B110"/>
    <mergeCell ref="P110:Q110"/>
    <mergeCell ref="A111:B111"/>
    <mergeCell ref="P111:Q111"/>
    <mergeCell ref="A112:B112"/>
    <mergeCell ref="P112:Q112"/>
    <mergeCell ref="A113:B113"/>
    <mergeCell ref="P113:Q113"/>
    <mergeCell ref="A114:B114"/>
    <mergeCell ref="P114:Q114"/>
    <mergeCell ref="A115:B115"/>
    <mergeCell ref="P115:Q115"/>
    <mergeCell ref="A116:B116"/>
    <mergeCell ref="P116:Q116"/>
    <mergeCell ref="A117:B117"/>
    <mergeCell ref="P117:Q117"/>
    <mergeCell ref="A118:B118"/>
    <mergeCell ref="P118:Q118"/>
    <mergeCell ref="A119:B119"/>
    <mergeCell ref="P119:Q119"/>
    <mergeCell ref="A121:O121"/>
    <mergeCell ref="P131:Y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A160:O160"/>
    <mergeCell ref="B167:E167"/>
    <mergeCell ref="H167:M167"/>
    <mergeCell ref="A170:G170"/>
    <mergeCell ref="H170:O170"/>
    <mergeCell ref="A171:G171"/>
    <mergeCell ref="I171:O171"/>
    <mergeCell ref="A172:B172"/>
    <mergeCell ref="A173:B173"/>
    <mergeCell ref="A174:B174"/>
    <mergeCell ref="A175:B175"/>
    <mergeCell ref="S175:T175"/>
    <mergeCell ref="A177:B180"/>
    <mergeCell ref="J179:N179"/>
    <mergeCell ref="B190:N190"/>
    <mergeCell ref="B197:N197"/>
    <mergeCell ref="B198:N198"/>
    <mergeCell ref="B199:N199"/>
    <mergeCell ref="B200:N200"/>
    <mergeCell ref="B191:N191"/>
    <mergeCell ref="B192:N192"/>
    <mergeCell ref="B193:N193"/>
    <mergeCell ref="B194:N194"/>
    <mergeCell ref="B195:N195"/>
    <mergeCell ref="B196:N196"/>
  </mergeCells>
  <conditionalFormatting sqref="C178:I179 J178:M178">
    <cfRule type="cellIs" priority="1" dxfId="2" operator="equal" stopIfTrue="1">
      <formula>"OK"</formula>
    </cfRule>
    <cfRule type="cellIs" priority="2" dxfId="1" operator="notEqual" stopIfTrue="1">
      <formula>"OK"</formula>
    </cfRule>
  </conditionalFormatting>
  <conditionalFormatting sqref="C117:M117 C73:M84 C86:M86 C104:M115 C173:M174">
    <cfRule type="cellIs" priority="3" dxfId="0" operator="greaterThan" stopIfTrue="1">
      <formula>85</formula>
    </cfRule>
  </conditionalFormatting>
  <dataValidations count="3">
    <dataValidation allowBlank="1" showInputMessage="1" prompt="Marcar a opção desejada" sqref="C179:I179"/>
    <dataValidation type="list" allowBlank="1" showInputMessage="1" prompt="Marcar a opção desejada" sqref="C178:M178">
      <formula1>"OK, N/C"</formula1>
    </dataValidation>
    <dataValidation type="decimal" allowBlank="1" showErrorMessage="1" prompt="Insira un número inteiro" errorTitle="Dados Inválidos" error="Está célula deve conter apenas números" sqref="N48">
      <formula1>1</formula1>
      <formula2>99</formula2>
    </dataValidation>
  </dataValidations>
  <printOptions horizontalCentered="1"/>
  <pageMargins left="0.7874015748031497" right="0.7874015748031497" top="0.53" bottom="0.6" header="0.4" footer="0.39"/>
  <pageSetup horizontalDpi="300" verticalDpi="300" orientation="landscape" paperSize="9" scale="70" r:id="rId6"/>
  <headerFooter alignWithMargins="0">
    <oddFooter>&amp;C&amp;"Arial,Negrito"&amp;11&amp;P / &amp;N</oddFooter>
  </headerFooter>
  <rowBreaks count="5" manualBreakCount="5">
    <brk id="35" max="255" man="1"/>
    <brk id="61" max="12" man="1"/>
    <brk id="96" max="12" man="1"/>
    <brk id="120" max="12" man="1"/>
    <brk id="159" max="12" man="1"/>
  </rowBreaks>
  <drawing r:id="rId5"/>
  <legacyDrawing r:id="rId4"/>
  <oleObjects>
    <oleObject progId="PBrush" shapeId="1590341" r:id="rId1"/>
    <oleObject progId="Equation.3" shapeId="1590342" r:id="rId2"/>
    <oleObject progId="Equation.3" shapeId="159034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</dc:creator>
  <cp:keywords/>
  <dc:description/>
  <cp:lastModifiedBy>Daniele Carcute Soares Caetano</cp:lastModifiedBy>
  <cp:lastPrinted>2004-08-23T14:37:08Z</cp:lastPrinted>
  <dcterms:created xsi:type="dcterms:W3CDTF">2001-08-03T14:11:35Z</dcterms:created>
  <dcterms:modified xsi:type="dcterms:W3CDTF">2016-04-18T13:46:36Z</dcterms:modified>
  <cp:category/>
  <cp:version/>
  <cp:contentType/>
  <cp:contentStatus/>
</cp:coreProperties>
</file>