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730"/>
  <workbookPr codeName="EstaPasta_de_trabalho" defaultThemeVersion="124226"/>
  <mc:AlternateContent xmlns:mc="http://schemas.openxmlformats.org/markup-compatibility/2006">
    <mc:Choice Requires="x15">
      <x15ac:absPath xmlns:x15ac="http://schemas.microsoft.com/office/spreadsheetml/2010/11/ac" url="C:\Users\juliana.rodrigues\Desktop\"/>
    </mc:Choice>
  </mc:AlternateContent>
  <bookViews>
    <workbookView xWindow="0" yWindow="0" windowWidth="24000" windowHeight="9510" tabRatio="779" activeTab="6" xr2:uid="{00000000-000D-0000-FFFF-FFFF00000000}"/>
  </bookViews>
  <sheets>
    <sheet name="IDENTIFICAÇÃO" sheetId="9" r:id="rId1"/>
    <sheet name="Módulo 1" sheetId="1" r:id="rId2"/>
    <sheet name="Módulo 2" sheetId="2" r:id="rId3"/>
    <sheet name="Módulo 3" sheetId="3" r:id="rId4"/>
    <sheet name="Módulo 4" sheetId="4" r:id="rId5"/>
    <sheet name="Módulo 5" sheetId="5" r:id="rId6"/>
    <sheet name="Módulo 6" sheetId="13" r:id="rId7"/>
    <sheet name="Módulo 7" sheetId="14" r:id="rId8"/>
    <sheet name="Módulo 8" sheetId="6" r:id="rId9"/>
    <sheet name="RESULTADOS" sheetId="7" r:id="rId10"/>
  </sheets>
  <definedNames>
    <definedName name="_xlnm.Print_Area" localSheetId="4">'Módulo 4'!$A$1:$L$50</definedName>
    <definedName name="_xlnm.Print_Area" localSheetId="5">'Módulo 5'!$A$1:$G$74</definedName>
    <definedName name="_xlnm.Print_Area" localSheetId="6">'Módulo 6'!$A$1:$G$43</definedName>
  </definedNames>
  <calcPr calcId="171027"/>
</workbook>
</file>

<file path=xl/calcChain.xml><?xml version="1.0" encoding="utf-8"?>
<calcChain xmlns="http://schemas.openxmlformats.org/spreadsheetml/2006/main">
  <c r="F10" i="14" l="1"/>
  <c r="F5" i="14"/>
  <c r="F6" i="14"/>
  <c r="F5" i="13"/>
  <c r="F6" i="13"/>
  <c r="F15" i="4" l="1"/>
  <c r="F16" i="4"/>
  <c r="F17" i="4"/>
  <c r="F38" i="5"/>
  <c r="F39" i="5"/>
  <c r="F40" i="5"/>
  <c r="F41" i="5"/>
  <c r="F42" i="5"/>
  <c r="F43" i="5"/>
  <c r="F44" i="5"/>
  <c r="F12" i="3"/>
  <c r="F5" i="3"/>
  <c r="F16" i="1" l="1"/>
  <c r="F17" i="1"/>
  <c r="L17" i="1" s="1"/>
  <c r="H17" i="1"/>
  <c r="K17" i="1" s="1"/>
  <c r="I17" i="1" l="1"/>
  <c r="J17" i="1"/>
  <c r="H14" i="1" l="1"/>
  <c r="I14" i="1" s="1"/>
  <c r="H16" i="1"/>
  <c r="I16" i="1" s="1"/>
  <c r="L16" i="1"/>
  <c r="K14" i="1" l="1"/>
  <c r="J14" i="1"/>
  <c r="K16" i="1"/>
  <c r="J16" i="1"/>
  <c r="H8" i="14" l="1"/>
  <c r="K8" i="14" s="1"/>
  <c r="H9" i="14"/>
  <c r="J9" i="14" s="1"/>
  <c r="H10" i="14"/>
  <c r="I10" i="14" s="1"/>
  <c r="L10" i="14"/>
  <c r="H11" i="14"/>
  <c r="I11" i="14" s="1"/>
  <c r="L46" i="5"/>
  <c r="H46" i="5"/>
  <c r="K46" i="5" s="1"/>
  <c r="H8" i="5"/>
  <c r="I8" i="5" s="1"/>
  <c r="H57" i="5"/>
  <c r="K57" i="5" s="1"/>
  <c r="L44" i="5"/>
  <c r="H44" i="5"/>
  <c r="I44" i="5" s="1"/>
  <c r="L43" i="5"/>
  <c r="H43" i="5"/>
  <c r="I43" i="5" s="1"/>
  <c r="L42" i="5"/>
  <c r="H42" i="5"/>
  <c r="J42" i="5" s="1"/>
  <c r="L41" i="5"/>
  <c r="H41" i="5"/>
  <c r="J41" i="5" s="1"/>
  <c r="L40" i="5"/>
  <c r="H40" i="5"/>
  <c r="I40" i="5" s="1"/>
  <c r="L39" i="5"/>
  <c r="H39" i="5"/>
  <c r="I39" i="5" s="1"/>
  <c r="L38" i="5"/>
  <c r="H38" i="5"/>
  <c r="J38" i="5" s="1"/>
  <c r="H5" i="3"/>
  <c r="K5" i="3" s="1"/>
  <c r="L5" i="3"/>
  <c r="H16" i="3"/>
  <c r="K16" i="3" s="1"/>
  <c r="H12" i="3"/>
  <c r="I12" i="3" s="1"/>
  <c r="L12" i="3"/>
  <c r="F16" i="3"/>
  <c r="L16" i="3" s="1"/>
  <c r="F11" i="1"/>
  <c r="I9" i="14" l="1"/>
  <c r="K43" i="5"/>
  <c r="K44" i="5"/>
  <c r="J8" i="5"/>
  <c r="K8" i="5"/>
  <c r="I5" i="3"/>
  <c r="J5" i="3"/>
  <c r="J16" i="3"/>
  <c r="I16" i="3"/>
  <c r="J11" i="14"/>
  <c r="K11" i="14"/>
  <c r="J8" i="14"/>
  <c r="K10" i="14"/>
  <c r="I8" i="14"/>
  <c r="J10" i="14"/>
  <c r="K9" i="14"/>
  <c r="I46" i="5"/>
  <c r="J46" i="5"/>
  <c r="I57" i="5"/>
  <c r="J57" i="5"/>
  <c r="J40" i="5"/>
  <c r="I41" i="5"/>
  <c r="K41" i="5"/>
  <c r="J44" i="5"/>
  <c r="K39" i="5"/>
  <c r="K40" i="5"/>
  <c r="K38" i="5"/>
  <c r="J39" i="5"/>
  <c r="K42" i="5"/>
  <c r="J43" i="5"/>
  <c r="I38" i="5"/>
  <c r="I42" i="5"/>
  <c r="K12" i="3"/>
  <c r="J12" i="3"/>
  <c r="H11" i="1"/>
  <c r="J11" i="1" s="1"/>
  <c r="L11" i="1"/>
  <c r="I11" i="1" l="1"/>
  <c r="K11" i="1"/>
  <c r="F4" i="1" l="1"/>
  <c r="F8" i="14" l="1"/>
  <c r="L8" i="14" s="1"/>
  <c r="F9" i="14"/>
  <c r="L9" i="14" s="1"/>
  <c r="F11" i="14"/>
  <c r="L11" i="14" s="1"/>
  <c r="F8" i="5" l="1"/>
  <c r="F57" i="5"/>
  <c r="L57" i="5" s="1"/>
  <c r="F46" i="5"/>
  <c r="F14" i="1"/>
  <c r="L14" i="1" s="1"/>
  <c r="H15" i="1"/>
  <c r="K15" i="1" s="1"/>
  <c r="G16" i="7"/>
  <c r="E16" i="7"/>
  <c r="C16" i="7"/>
  <c r="G17" i="7"/>
  <c r="E17" i="7"/>
  <c r="C17" i="7"/>
  <c r="V19" i="7"/>
  <c r="W18" i="7"/>
  <c r="Z18" i="7" s="1"/>
  <c r="U19" i="7"/>
  <c r="T19" i="7"/>
  <c r="W17" i="7"/>
  <c r="Y17" i="7" s="1"/>
  <c r="AC17" i="7" s="1"/>
  <c r="F6" i="6"/>
  <c r="L6" i="6" s="1"/>
  <c r="F10" i="6"/>
  <c r="L10" i="6" s="1"/>
  <c r="H14" i="6"/>
  <c r="K14" i="6" s="1"/>
  <c r="H12" i="6"/>
  <c r="J12" i="6" s="1"/>
  <c r="H11" i="6"/>
  <c r="J11" i="6" s="1"/>
  <c r="H13" i="6"/>
  <c r="J13" i="6" s="1"/>
  <c r="H10" i="6"/>
  <c r="K10" i="6" s="1"/>
  <c r="H6" i="6"/>
  <c r="J6" i="6" s="1"/>
  <c r="H7" i="6"/>
  <c r="J7" i="6" s="1"/>
  <c r="H8" i="6"/>
  <c r="I8" i="6" s="1"/>
  <c r="H9" i="6"/>
  <c r="J9" i="6" s="1"/>
  <c r="H5" i="6"/>
  <c r="F14" i="6"/>
  <c r="L14" i="6" s="1"/>
  <c r="F13" i="6"/>
  <c r="L13" i="6" s="1"/>
  <c r="F12" i="6"/>
  <c r="L12" i="6" s="1"/>
  <c r="F11" i="6"/>
  <c r="L11" i="6" s="1"/>
  <c r="F9" i="6"/>
  <c r="L9" i="6" s="1"/>
  <c r="F8" i="6"/>
  <c r="L8" i="6" s="1"/>
  <c r="F7" i="6"/>
  <c r="L7" i="6" s="1"/>
  <c r="F5" i="6"/>
  <c r="L5" i="6" s="1"/>
  <c r="H7" i="14"/>
  <c r="H12" i="14" s="1"/>
  <c r="F7" i="14"/>
  <c r="L7" i="14" s="1"/>
  <c r="H25" i="13"/>
  <c r="K25" i="13" s="1"/>
  <c r="H24" i="13"/>
  <c r="K24" i="13" s="1"/>
  <c r="H23" i="13"/>
  <c r="J23" i="13" s="1"/>
  <c r="H21" i="13"/>
  <c r="K21" i="13" s="1"/>
  <c r="H20" i="13"/>
  <c r="J20" i="13" s="1"/>
  <c r="H19" i="13"/>
  <c r="K19" i="13" s="1"/>
  <c r="H17" i="13"/>
  <c r="I17" i="13" s="1"/>
  <c r="H18" i="13"/>
  <c r="I18" i="13" s="1"/>
  <c r="H16" i="13"/>
  <c r="J16" i="13" s="1"/>
  <c r="H15" i="13"/>
  <c r="J15" i="13" s="1"/>
  <c r="H14" i="13"/>
  <c r="J14" i="13" s="1"/>
  <c r="H9" i="13"/>
  <c r="J9" i="13" s="1"/>
  <c r="H10" i="13"/>
  <c r="K10" i="13" s="1"/>
  <c r="H8" i="13"/>
  <c r="J8" i="13" s="1"/>
  <c r="H7" i="13"/>
  <c r="F25" i="13"/>
  <c r="L25" i="13" s="1"/>
  <c r="F24" i="13"/>
  <c r="L24" i="13" s="1"/>
  <c r="F23" i="13"/>
  <c r="L23" i="13" s="1"/>
  <c r="F21" i="13"/>
  <c r="L21" i="13" s="1"/>
  <c r="F20" i="13"/>
  <c r="L20" i="13" s="1"/>
  <c r="F19" i="13"/>
  <c r="L19" i="13" s="1"/>
  <c r="F18" i="13"/>
  <c r="L18" i="13" s="1"/>
  <c r="F17" i="13"/>
  <c r="L17" i="13" s="1"/>
  <c r="F16" i="13"/>
  <c r="L16" i="13" s="1"/>
  <c r="F15" i="13"/>
  <c r="L15" i="13" s="1"/>
  <c r="F14" i="13"/>
  <c r="L14" i="13" s="1"/>
  <c r="F12" i="13"/>
  <c r="F10" i="13"/>
  <c r="L10" i="13" s="1"/>
  <c r="F9" i="13"/>
  <c r="L9" i="13" s="1"/>
  <c r="F8" i="13"/>
  <c r="L8" i="13" s="1"/>
  <c r="F7" i="13"/>
  <c r="L7" i="13" s="1"/>
  <c r="H45" i="5"/>
  <c r="I45" i="5" s="1"/>
  <c r="H52" i="5"/>
  <c r="J52" i="5" s="1"/>
  <c r="H51" i="5"/>
  <c r="J51" i="5" s="1"/>
  <c r="H53" i="5"/>
  <c r="J53" i="5" s="1"/>
  <c r="H60" i="5"/>
  <c r="J60" i="5" s="1"/>
  <c r="H56" i="5"/>
  <c r="K56" i="5" s="1"/>
  <c r="H55" i="5"/>
  <c r="K55" i="5" s="1"/>
  <c r="H32" i="5"/>
  <c r="K32" i="5" s="1"/>
  <c r="H36" i="5"/>
  <c r="J36" i="5" s="1"/>
  <c r="H35" i="5"/>
  <c r="J35" i="5" s="1"/>
  <c r="H34" i="5"/>
  <c r="K34" i="5" s="1"/>
  <c r="H33" i="5"/>
  <c r="J33" i="5" s="1"/>
  <c r="H31" i="5"/>
  <c r="J31" i="5" s="1"/>
  <c r="H30" i="5"/>
  <c r="K30" i="5" s="1"/>
  <c r="H29" i="5"/>
  <c r="J29" i="5" s="1"/>
  <c r="H28" i="5"/>
  <c r="J28" i="5" s="1"/>
  <c r="H26" i="5"/>
  <c r="K26" i="5" s="1"/>
  <c r="H16" i="5"/>
  <c r="K16" i="5" s="1"/>
  <c r="H25" i="5"/>
  <c r="J25" i="5" s="1"/>
  <c r="H24" i="5"/>
  <c r="I24" i="5" s="1"/>
  <c r="H23" i="5"/>
  <c r="I23" i="5" s="1"/>
  <c r="H22" i="5"/>
  <c r="K22" i="5" s="1"/>
  <c r="H21" i="5"/>
  <c r="J21" i="5" s="1"/>
  <c r="H20" i="5"/>
  <c r="I20" i="5" s="1"/>
  <c r="H19" i="5"/>
  <c r="J19" i="5" s="1"/>
  <c r="H15" i="5"/>
  <c r="J15" i="5" s="1"/>
  <c r="H14" i="5"/>
  <c r="I14" i="5" s="1"/>
  <c r="H13" i="5"/>
  <c r="J13" i="5" s="1"/>
  <c r="H17" i="5"/>
  <c r="K17" i="5" s="1"/>
  <c r="H12" i="5"/>
  <c r="J12" i="5" s="1"/>
  <c r="H5" i="5"/>
  <c r="I5" i="5" s="1"/>
  <c r="H6" i="5"/>
  <c r="K6" i="5" s="1"/>
  <c r="H7" i="5"/>
  <c r="K7" i="5" s="1"/>
  <c r="H4" i="5"/>
  <c r="F60" i="5"/>
  <c r="L60" i="5" s="1"/>
  <c r="F56" i="5"/>
  <c r="L56" i="5" s="1"/>
  <c r="F55" i="5"/>
  <c r="L55" i="5" s="1"/>
  <c r="F53" i="5"/>
  <c r="L53" i="5" s="1"/>
  <c r="F52" i="5"/>
  <c r="L52" i="5" s="1"/>
  <c r="F51" i="5"/>
  <c r="L51" i="5" s="1"/>
  <c r="F45" i="5"/>
  <c r="L45" i="5" s="1"/>
  <c r="F36" i="5"/>
  <c r="L36" i="5" s="1"/>
  <c r="F35" i="5"/>
  <c r="L35" i="5" s="1"/>
  <c r="F34" i="5"/>
  <c r="L34" i="5" s="1"/>
  <c r="F33" i="5"/>
  <c r="L33" i="5" s="1"/>
  <c r="F32" i="5"/>
  <c r="L32" i="5" s="1"/>
  <c r="F31" i="5"/>
  <c r="L31" i="5" s="1"/>
  <c r="F30" i="5"/>
  <c r="L30" i="5" s="1"/>
  <c r="F29" i="5"/>
  <c r="L29" i="5" s="1"/>
  <c r="F28" i="5"/>
  <c r="L28" i="5" s="1"/>
  <c r="F26" i="5"/>
  <c r="L26" i="5" s="1"/>
  <c r="F25" i="5"/>
  <c r="L25" i="5" s="1"/>
  <c r="F24" i="5"/>
  <c r="L24" i="5" s="1"/>
  <c r="F23" i="5"/>
  <c r="L23" i="5" s="1"/>
  <c r="F22" i="5"/>
  <c r="L22" i="5" s="1"/>
  <c r="F21" i="5"/>
  <c r="L21" i="5" s="1"/>
  <c r="F20" i="5"/>
  <c r="L20" i="5" s="1"/>
  <c r="F19" i="5"/>
  <c r="L19" i="5" s="1"/>
  <c r="F17" i="5"/>
  <c r="L17" i="5" s="1"/>
  <c r="F16" i="5"/>
  <c r="L16" i="5" s="1"/>
  <c r="F15" i="5"/>
  <c r="L15" i="5" s="1"/>
  <c r="F14" i="5"/>
  <c r="L14" i="5" s="1"/>
  <c r="F13" i="5"/>
  <c r="L13" i="5" s="1"/>
  <c r="F12" i="5"/>
  <c r="L12" i="5" s="1"/>
  <c r="F7" i="5"/>
  <c r="F6" i="5"/>
  <c r="L6" i="5" s="1"/>
  <c r="F5" i="5"/>
  <c r="L5" i="5" s="1"/>
  <c r="F4" i="5"/>
  <c r="L4" i="5" s="1"/>
  <c r="H29" i="4"/>
  <c r="J29" i="4" s="1"/>
  <c r="H28" i="4"/>
  <c r="H12" i="4"/>
  <c r="K12" i="4" s="1"/>
  <c r="H9" i="4"/>
  <c r="K9" i="4" s="1"/>
  <c r="H6" i="4"/>
  <c r="J6" i="4" s="1"/>
  <c r="H31" i="4"/>
  <c r="I31" i="4" s="1"/>
  <c r="H30" i="4"/>
  <c r="K30" i="4" s="1"/>
  <c r="H27" i="4"/>
  <c r="J27" i="4" s="1"/>
  <c r="H26" i="4"/>
  <c r="I26" i="4" s="1"/>
  <c r="H24" i="4"/>
  <c r="J24" i="4" s="1"/>
  <c r="H23" i="4"/>
  <c r="J23" i="4" s="1"/>
  <c r="H22" i="4"/>
  <c r="J22" i="4" s="1"/>
  <c r="H21" i="4"/>
  <c r="J21" i="4" s="1"/>
  <c r="H20" i="4"/>
  <c r="J20" i="4" s="1"/>
  <c r="H18" i="4"/>
  <c r="J18" i="4" s="1"/>
  <c r="H13" i="4"/>
  <c r="J13" i="4" s="1"/>
  <c r="H10" i="4"/>
  <c r="K10" i="4" s="1"/>
  <c r="H8" i="4"/>
  <c r="J8" i="4" s="1"/>
  <c r="H5" i="4"/>
  <c r="J5" i="4" s="1"/>
  <c r="H4" i="4"/>
  <c r="K4" i="4" s="1"/>
  <c r="F31" i="4"/>
  <c r="L31" i="4" s="1"/>
  <c r="F30" i="4"/>
  <c r="L30" i="4" s="1"/>
  <c r="F29" i="4"/>
  <c r="L29" i="4" s="1"/>
  <c r="F28" i="4"/>
  <c r="L28" i="4" s="1"/>
  <c r="F27" i="4"/>
  <c r="L27" i="4" s="1"/>
  <c r="F26" i="4"/>
  <c r="L26" i="4" s="1"/>
  <c r="F24" i="4"/>
  <c r="L24" i="4" s="1"/>
  <c r="F23" i="4"/>
  <c r="L23" i="4" s="1"/>
  <c r="F22" i="4"/>
  <c r="L22" i="4" s="1"/>
  <c r="F21" i="4"/>
  <c r="L21" i="4" s="1"/>
  <c r="F20" i="4"/>
  <c r="L20" i="4" s="1"/>
  <c r="F18" i="4"/>
  <c r="L18" i="4" s="1"/>
  <c r="F13" i="4"/>
  <c r="L13" i="4" s="1"/>
  <c r="F12" i="4"/>
  <c r="L12" i="4" s="1"/>
  <c r="F10" i="4"/>
  <c r="L10" i="4" s="1"/>
  <c r="F9" i="4"/>
  <c r="L9" i="4" s="1"/>
  <c r="F8" i="4"/>
  <c r="L8" i="4" s="1"/>
  <c r="F6" i="4"/>
  <c r="L6" i="4" s="1"/>
  <c r="F5" i="4"/>
  <c r="L5" i="4" s="1"/>
  <c r="F4" i="4"/>
  <c r="L4" i="4" s="1"/>
  <c r="H17" i="3"/>
  <c r="J17" i="3" s="1"/>
  <c r="H15" i="3"/>
  <c r="H14" i="3"/>
  <c r="J14" i="3" s="1"/>
  <c r="H13" i="3"/>
  <c r="K13" i="3" s="1"/>
  <c r="H11" i="3"/>
  <c r="J11" i="3" s="1"/>
  <c r="H10" i="3"/>
  <c r="I10" i="3" s="1"/>
  <c r="H9" i="3"/>
  <c r="K9" i="3" s="1"/>
  <c r="H6" i="3"/>
  <c r="J6" i="3" s="1"/>
  <c r="H4" i="3"/>
  <c r="K4" i="3" s="1"/>
  <c r="F17" i="3"/>
  <c r="L17" i="3" s="1"/>
  <c r="F15" i="3"/>
  <c r="L15" i="3" s="1"/>
  <c r="F14" i="3"/>
  <c r="L14" i="3" s="1"/>
  <c r="F13" i="3"/>
  <c r="L13" i="3" s="1"/>
  <c r="F11" i="3"/>
  <c r="L11" i="3" s="1"/>
  <c r="F10" i="3"/>
  <c r="L10" i="3" s="1"/>
  <c r="F9" i="3"/>
  <c r="L9" i="3" s="1"/>
  <c r="F6" i="3"/>
  <c r="L6" i="3" s="1"/>
  <c r="F4" i="3"/>
  <c r="L4" i="3" s="1"/>
  <c r="H11" i="2"/>
  <c r="J11" i="2" s="1"/>
  <c r="H10" i="2"/>
  <c r="I10" i="2" s="1"/>
  <c r="H9" i="2"/>
  <c r="J9" i="2" s="1"/>
  <c r="H12" i="2"/>
  <c r="H7" i="2"/>
  <c r="K7" i="2" s="1"/>
  <c r="H6" i="2"/>
  <c r="I6" i="2" s="1"/>
  <c r="H5" i="2"/>
  <c r="I5" i="2" s="1"/>
  <c r="H4" i="2"/>
  <c r="F12" i="2"/>
  <c r="L12" i="2" s="1"/>
  <c r="F11" i="2"/>
  <c r="L11" i="2" s="1"/>
  <c r="F10" i="2"/>
  <c r="L10" i="2" s="1"/>
  <c r="F9" i="2"/>
  <c r="L9" i="2" s="1"/>
  <c r="F7" i="2"/>
  <c r="L7" i="2" s="1"/>
  <c r="F6" i="2"/>
  <c r="L6" i="2" s="1"/>
  <c r="F5" i="2"/>
  <c r="L5" i="2" s="1"/>
  <c r="F4" i="2"/>
  <c r="L4" i="2" s="1"/>
  <c r="H18" i="1"/>
  <c r="K18" i="1" s="1"/>
  <c r="H13" i="1"/>
  <c r="I13" i="1" s="1"/>
  <c r="H12" i="1"/>
  <c r="J12" i="1" s="1"/>
  <c r="H10" i="1"/>
  <c r="J10" i="1" s="1"/>
  <c r="H9" i="1"/>
  <c r="I9" i="1" s="1"/>
  <c r="H8" i="1"/>
  <c r="I8" i="1" s="1"/>
  <c r="H6" i="1"/>
  <c r="I6" i="1" s="1"/>
  <c r="H5" i="1"/>
  <c r="F20" i="1"/>
  <c r="F19" i="1"/>
  <c r="F18" i="1"/>
  <c r="L18" i="1" s="1"/>
  <c r="F15" i="1"/>
  <c r="L15" i="1" s="1"/>
  <c r="F13" i="1"/>
  <c r="L13" i="1" s="1"/>
  <c r="F12" i="1"/>
  <c r="L12" i="1" s="1"/>
  <c r="F10" i="1"/>
  <c r="L10" i="1" s="1"/>
  <c r="F9" i="1"/>
  <c r="L9" i="1" s="1"/>
  <c r="F8" i="1"/>
  <c r="L8" i="1" s="1"/>
  <c r="F6" i="1"/>
  <c r="L6" i="1" s="1"/>
  <c r="F5" i="1"/>
  <c r="L5" i="1" s="1"/>
  <c r="J25" i="13"/>
  <c r="I23" i="13"/>
  <c r="I14" i="13"/>
  <c r="W11" i="7"/>
  <c r="Y11" i="7" s="1"/>
  <c r="AC11" i="7" s="1"/>
  <c r="W12" i="7"/>
  <c r="Y12" i="7" s="1"/>
  <c r="AC12" i="7" s="1"/>
  <c r="W13" i="7"/>
  <c r="X13" i="7" s="1"/>
  <c r="AB13" i="7" s="1"/>
  <c r="W14" i="7"/>
  <c r="Y14" i="7" s="1"/>
  <c r="AC14" i="7" s="1"/>
  <c r="W15" i="7"/>
  <c r="X15" i="7" s="1"/>
  <c r="W16" i="7"/>
  <c r="X16" i="7" s="1"/>
  <c r="C10" i="7"/>
  <c r="E10" i="7"/>
  <c r="G10" i="7"/>
  <c r="C11" i="7"/>
  <c r="E11" i="7"/>
  <c r="G11" i="7"/>
  <c r="C12" i="7"/>
  <c r="E12" i="7"/>
  <c r="G12" i="7"/>
  <c r="C13" i="7"/>
  <c r="E13" i="7"/>
  <c r="G13" i="7"/>
  <c r="C14" i="7"/>
  <c r="E14" i="7"/>
  <c r="G14" i="7"/>
  <c r="C15" i="7"/>
  <c r="E15" i="7"/>
  <c r="G15" i="7"/>
  <c r="K4" i="2" l="1"/>
  <c r="H13" i="2"/>
  <c r="L7" i="5"/>
  <c r="L8" i="5"/>
  <c r="K28" i="4"/>
  <c r="H32" i="4"/>
  <c r="K12" i="2"/>
  <c r="I15" i="3"/>
  <c r="H18" i="3"/>
  <c r="X11" i="7"/>
  <c r="AB11" i="7" s="1"/>
  <c r="K5" i="6"/>
  <c r="H15" i="6"/>
  <c r="I7" i="14"/>
  <c r="I12" i="14" s="1"/>
  <c r="I7" i="13"/>
  <c r="H26" i="13"/>
  <c r="J4" i="5"/>
  <c r="H61" i="5"/>
  <c r="K10" i="3"/>
  <c r="X18" i="7"/>
  <c r="AB18" i="7" s="1"/>
  <c r="Z14" i="7"/>
  <c r="AD14" i="7" s="1"/>
  <c r="J5" i="1"/>
  <c r="H21" i="1"/>
  <c r="I12" i="6"/>
  <c r="Z11" i="7"/>
  <c r="AD11" i="7" s="1"/>
  <c r="I15" i="7"/>
  <c r="F15" i="7" s="1"/>
  <c r="Y18" i="7"/>
  <c r="AC18" i="7" s="1"/>
  <c r="Z15" i="7"/>
  <c r="AD15" i="7" s="1"/>
  <c r="K12" i="6"/>
  <c r="K20" i="13"/>
  <c r="I17" i="7"/>
  <c r="H17" i="7" s="1"/>
  <c r="K14" i="13"/>
  <c r="J21" i="13"/>
  <c r="I13" i="5"/>
  <c r="K36" i="5"/>
  <c r="K23" i="4"/>
  <c r="K15" i="3"/>
  <c r="E18" i="7"/>
  <c r="Y13" i="7"/>
  <c r="AC13" i="7" s="1"/>
  <c r="J6" i="5"/>
  <c r="I25" i="13"/>
  <c r="I11" i="6"/>
  <c r="I16" i="7"/>
  <c r="D16" i="7" s="1"/>
  <c r="Z13" i="7"/>
  <c r="AD13" i="7" s="1"/>
  <c r="I10" i="7"/>
  <c r="D10" i="7" s="1"/>
  <c r="I14" i="7"/>
  <c r="F14" i="7" s="1"/>
  <c r="I12" i="7"/>
  <c r="D12" i="7" s="1"/>
  <c r="G18" i="7"/>
  <c r="I6" i="5"/>
  <c r="I20" i="13"/>
  <c r="J7" i="14"/>
  <c r="J12" i="14" s="1"/>
  <c r="I27" i="4"/>
  <c r="K22" i="4"/>
  <c r="I6" i="6"/>
  <c r="K16" i="13"/>
  <c r="I25" i="5"/>
  <c r="K15" i="5"/>
  <c r="K5" i="5"/>
  <c r="J28" i="4"/>
  <c r="I21" i="4"/>
  <c r="K21" i="4"/>
  <c r="K8" i="4"/>
  <c r="I8" i="4"/>
  <c r="J4" i="4"/>
  <c r="K6" i="2"/>
  <c r="I18" i="1"/>
  <c r="J18" i="1"/>
  <c r="I19" i="13"/>
  <c r="I55" i="5"/>
  <c r="J55" i="5"/>
  <c r="K53" i="5"/>
  <c r="I35" i="5"/>
  <c r="I33" i="5"/>
  <c r="J30" i="5"/>
  <c r="J26" i="5"/>
  <c r="J22" i="5"/>
  <c r="I15" i="5"/>
  <c r="K13" i="5"/>
  <c r="J5" i="5"/>
  <c r="K24" i="4"/>
  <c r="I23" i="4"/>
  <c r="I22" i="4"/>
  <c r="K20" i="4"/>
  <c r="I9" i="4"/>
  <c r="I6" i="4"/>
  <c r="K6" i="4"/>
  <c r="I17" i="3"/>
  <c r="I11" i="3"/>
  <c r="I6" i="3"/>
  <c r="K9" i="2"/>
  <c r="J6" i="2"/>
  <c r="J14" i="6"/>
  <c r="I14" i="6"/>
  <c r="J10" i="6"/>
  <c r="J19" i="13"/>
  <c r="I21" i="13"/>
  <c r="K18" i="13"/>
  <c r="I10" i="13"/>
  <c r="I60" i="5"/>
  <c r="I56" i="5"/>
  <c r="J56" i="5"/>
  <c r="I22" i="5"/>
  <c r="K26" i="4"/>
  <c r="I4" i="3"/>
  <c r="K10" i="2"/>
  <c r="I9" i="2"/>
  <c r="K11" i="6"/>
  <c r="K35" i="5"/>
  <c r="K20" i="5"/>
  <c r="I17" i="5"/>
  <c r="I29" i="4"/>
  <c r="K27" i="4"/>
  <c r="J12" i="4"/>
  <c r="J10" i="2"/>
  <c r="K5" i="1"/>
  <c r="K8" i="6"/>
  <c r="I16" i="13"/>
  <c r="K8" i="13"/>
  <c r="I29" i="5"/>
  <c r="K29" i="5"/>
  <c r="I26" i="5"/>
  <c r="K14" i="5"/>
  <c r="I7" i="5"/>
  <c r="J15" i="3"/>
  <c r="K6" i="3"/>
  <c r="J4" i="3"/>
  <c r="K45" i="5"/>
  <c r="J17" i="5"/>
  <c r="K11" i="3"/>
  <c r="K6" i="6"/>
  <c r="I5" i="6"/>
  <c r="J5" i="6"/>
  <c r="K9" i="13"/>
  <c r="I51" i="5"/>
  <c r="K51" i="5"/>
  <c r="I16" i="5"/>
  <c r="J26" i="4"/>
  <c r="J13" i="3"/>
  <c r="K10" i="1"/>
  <c r="I7" i="6"/>
  <c r="I24" i="13"/>
  <c r="K7" i="13"/>
  <c r="I9" i="13"/>
  <c r="I52" i="5"/>
  <c r="K52" i="5"/>
  <c r="J34" i="5"/>
  <c r="J32" i="5"/>
  <c r="I32" i="5"/>
  <c r="K25" i="5"/>
  <c r="I21" i="5"/>
  <c r="K21" i="5"/>
  <c r="I30" i="4"/>
  <c r="J30" i="4"/>
  <c r="I18" i="4"/>
  <c r="K18" i="4"/>
  <c r="I4" i="4"/>
  <c r="K17" i="3"/>
  <c r="I13" i="3"/>
  <c r="I9" i="3"/>
  <c r="K11" i="2"/>
  <c r="I7" i="2"/>
  <c r="J7" i="2"/>
  <c r="J5" i="2"/>
  <c r="K8" i="1"/>
  <c r="I5" i="1"/>
  <c r="C18" i="7"/>
  <c r="W19" i="7"/>
  <c r="X19" i="7" s="1"/>
  <c r="AB19" i="7" s="1"/>
  <c r="K12" i="1"/>
  <c r="J4" i="2"/>
  <c r="I12" i="2"/>
  <c r="K31" i="4"/>
  <c r="I10" i="4"/>
  <c r="J14" i="5"/>
  <c r="K23" i="5"/>
  <c r="I13" i="7"/>
  <c r="D13" i="7" s="1"/>
  <c r="K5" i="2"/>
  <c r="I11" i="2"/>
  <c r="I14" i="3"/>
  <c r="J9" i="4"/>
  <c r="J31" i="4"/>
  <c r="I12" i="4"/>
  <c r="I20" i="4"/>
  <c r="X12" i="7"/>
  <c r="AB12" i="7" s="1"/>
  <c r="Y15" i="7"/>
  <c r="AC15" i="7" s="1"/>
  <c r="I4" i="2"/>
  <c r="K6" i="1"/>
  <c r="I10" i="1"/>
  <c r="K13" i="1"/>
  <c r="J12" i="2"/>
  <c r="J9" i="3"/>
  <c r="J10" i="4"/>
  <c r="I5" i="4"/>
  <c r="K29" i="4"/>
  <c r="K24" i="5"/>
  <c r="J20" i="5"/>
  <c r="J45" i="5"/>
  <c r="K4" i="5"/>
  <c r="I31" i="5"/>
  <c r="I19" i="5"/>
  <c r="I36" i="5"/>
  <c r="I15" i="13"/>
  <c r="J17" i="13"/>
  <c r="K7" i="14"/>
  <c r="K12" i="14" s="1"/>
  <c r="K13" i="6"/>
  <c r="K9" i="6"/>
  <c r="I9" i="6"/>
  <c r="Z17" i="7"/>
  <c r="AD17" i="7" s="1"/>
  <c r="I12" i="1"/>
  <c r="Z16" i="7"/>
  <c r="AD16" i="7" s="1"/>
  <c r="K14" i="3"/>
  <c r="K23" i="13"/>
  <c r="K31" i="5"/>
  <c r="X17" i="7"/>
  <c r="J6" i="1"/>
  <c r="J10" i="3"/>
  <c r="J24" i="5"/>
  <c r="I4" i="5"/>
  <c r="J23" i="5"/>
  <c r="I53" i="5"/>
  <c r="J10" i="13"/>
  <c r="J24" i="13"/>
  <c r="K15" i="13"/>
  <c r="J8" i="6"/>
  <c r="I10" i="6"/>
  <c r="I13" i="6"/>
  <c r="K7" i="6"/>
  <c r="K13" i="4"/>
  <c r="J18" i="13"/>
  <c r="K17" i="13"/>
  <c r="I8" i="13"/>
  <c r="J7" i="13"/>
  <c r="K60" i="5"/>
  <c r="I34" i="5"/>
  <c r="K33" i="5"/>
  <c r="I30" i="5"/>
  <c r="K28" i="5"/>
  <c r="I28" i="5"/>
  <c r="K19" i="5"/>
  <c r="J16" i="5"/>
  <c r="K12" i="5"/>
  <c r="I12" i="5"/>
  <c r="J7" i="5"/>
  <c r="I28" i="4"/>
  <c r="I24" i="4"/>
  <c r="I13" i="4"/>
  <c r="K5" i="4"/>
  <c r="I15" i="1"/>
  <c r="J13" i="1"/>
  <c r="K9" i="1"/>
  <c r="J9" i="1"/>
  <c r="J8" i="1"/>
  <c r="AB16" i="7"/>
  <c r="AD18" i="7"/>
  <c r="AB15" i="7"/>
  <c r="Z12" i="7"/>
  <c r="AD12" i="7" s="1"/>
  <c r="Y16" i="7"/>
  <c r="AC16" i="7" s="1"/>
  <c r="X14" i="7"/>
  <c r="I11" i="7"/>
  <c r="D11" i="7" s="1"/>
  <c r="J15" i="1"/>
  <c r="I13" i="2" l="1"/>
  <c r="J13" i="2"/>
  <c r="K13" i="2"/>
  <c r="AA18" i="7"/>
  <c r="AE11" i="7"/>
  <c r="E29" i="7" s="1"/>
  <c r="F17" i="7"/>
  <c r="AE18" i="7"/>
  <c r="E36" i="7" s="1"/>
  <c r="D17" i="7"/>
  <c r="K61" i="5"/>
  <c r="J61" i="5"/>
  <c r="I61" i="5"/>
  <c r="AE12" i="7"/>
  <c r="L21" i="1"/>
  <c r="J32" i="4"/>
  <c r="I32" i="4"/>
  <c r="K32" i="4"/>
  <c r="AE13" i="7"/>
  <c r="G31" i="7" s="1"/>
  <c r="I26" i="13"/>
  <c r="H15" i="7"/>
  <c r="H10" i="7"/>
  <c r="H14" i="7"/>
  <c r="AE15" i="7"/>
  <c r="L61" i="5" s="1"/>
  <c r="I21" i="1"/>
  <c r="K21" i="1"/>
  <c r="J21" i="1"/>
  <c r="E43" i="7" s="1"/>
  <c r="F10" i="7"/>
  <c r="Y19" i="7"/>
  <c r="AC19" i="7" s="1"/>
  <c r="D14" i="7"/>
  <c r="D15" i="7"/>
  <c r="Z19" i="7"/>
  <c r="AD19" i="7" s="1"/>
  <c r="AA11" i="7"/>
  <c r="F12" i="7"/>
  <c r="F16" i="7"/>
  <c r="H12" i="7"/>
  <c r="H16" i="7"/>
  <c r="AA13" i="7"/>
  <c r="J15" i="6"/>
  <c r="K18" i="3"/>
  <c r="I15" i="6"/>
  <c r="C50" i="7" s="1"/>
  <c r="I18" i="3"/>
  <c r="K15" i="6"/>
  <c r="J18" i="3"/>
  <c r="K26" i="13"/>
  <c r="H13" i="7"/>
  <c r="AA15" i="7"/>
  <c r="F13" i="7"/>
  <c r="AB17" i="7"/>
  <c r="AE17" i="7" s="1"/>
  <c r="L12" i="14" s="1"/>
  <c r="AA17" i="7"/>
  <c r="J26" i="13"/>
  <c r="AB14" i="7"/>
  <c r="AE14" i="7" s="1"/>
  <c r="AA14" i="7"/>
  <c r="G36" i="7"/>
  <c r="L15" i="6"/>
  <c r="H11" i="7"/>
  <c r="F11" i="7"/>
  <c r="AA16" i="7"/>
  <c r="AA12" i="7"/>
  <c r="I18" i="7"/>
  <c r="AE16" i="7"/>
  <c r="C30" i="7" l="1"/>
  <c r="L13" i="2"/>
  <c r="G44" i="7"/>
  <c r="E44" i="7"/>
  <c r="C44" i="7"/>
  <c r="G29" i="7"/>
  <c r="C43" i="7"/>
  <c r="I43" i="7" s="1"/>
  <c r="F43" i="7" s="1"/>
  <c r="C29" i="7"/>
  <c r="I29" i="7" s="1"/>
  <c r="G43" i="7"/>
  <c r="G30" i="7"/>
  <c r="C36" i="7"/>
  <c r="F36" i="7" s="1"/>
  <c r="E30" i="7"/>
  <c r="E50" i="7"/>
  <c r="G50" i="7"/>
  <c r="G46" i="7"/>
  <c r="E46" i="7"/>
  <c r="C46" i="7"/>
  <c r="L32" i="4"/>
  <c r="C31" i="7"/>
  <c r="G45" i="7"/>
  <c r="C45" i="7"/>
  <c r="L18" i="3"/>
  <c r="E45" i="7"/>
  <c r="E31" i="7"/>
  <c r="C33" i="7"/>
  <c r="AE19" i="7"/>
  <c r="G33" i="7"/>
  <c r="C47" i="7"/>
  <c r="E33" i="7"/>
  <c r="AA19" i="7"/>
  <c r="E47" i="7"/>
  <c r="E49" i="7"/>
  <c r="G47" i="7"/>
  <c r="G35" i="7"/>
  <c r="C35" i="7"/>
  <c r="E35" i="7"/>
  <c r="G49" i="7"/>
  <c r="L26" i="13"/>
  <c r="C48" i="7"/>
  <c r="E34" i="7"/>
  <c r="C34" i="7"/>
  <c r="E48" i="7"/>
  <c r="G34" i="7"/>
  <c r="G48" i="7"/>
  <c r="D18" i="7"/>
  <c r="H18" i="7"/>
  <c r="F18" i="7"/>
  <c r="E32" i="7"/>
  <c r="C32" i="7"/>
  <c r="G32" i="7"/>
  <c r="D30" i="7" l="1"/>
  <c r="I30" i="7"/>
  <c r="I44" i="7"/>
  <c r="D44" i="7" s="1"/>
  <c r="D29" i="7"/>
  <c r="H30" i="7"/>
  <c r="F30" i="7"/>
  <c r="I50" i="7"/>
  <c r="F50" i="7" s="1"/>
  <c r="H29" i="7"/>
  <c r="F29" i="7"/>
  <c r="H36" i="7"/>
  <c r="I36" i="7"/>
  <c r="D36" i="7"/>
  <c r="I33" i="7"/>
  <c r="I32" i="7"/>
  <c r="I31" i="7"/>
  <c r="D31" i="7"/>
  <c r="F31" i="7"/>
  <c r="H31" i="7"/>
  <c r="I45" i="7"/>
  <c r="D45" i="7" s="1"/>
  <c r="H33" i="7"/>
  <c r="I47" i="7"/>
  <c r="D47" i="7" s="1"/>
  <c r="F33" i="7"/>
  <c r="D33" i="7"/>
  <c r="F35" i="7"/>
  <c r="G37" i="7"/>
  <c r="H43" i="7"/>
  <c r="D43" i="7"/>
  <c r="J43" i="7"/>
  <c r="E64" i="7" s="1"/>
  <c r="F34" i="7"/>
  <c r="I35" i="7"/>
  <c r="D35" i="7"/>
  <c r="H35" i="7"/>
  <c r="D32" i="7"/>
  <c r="H32" i="7"/>
  <c r="E51" i="7"/>
  <c r="G51" i="7"/>
  <c r="D34" i="7"/>
  <c r="I34" i="7"/>
  <c r="H34" i="7"/>
  <c r="I48" i="7"/>
  <c r="F48" i="7" s="1"/>
  <c r="F32" i="7"/>
  <c r="E37" i="7"/>
  <c r="C37" i="7"/>
  <c r="I46" i="7"/>
  <c r="D46" i="7" s="1"/>
  <c r="F44" i="7" l="1"/>
  <c r="J44" i="7"/>
  <c r="E65" i="7" s="1"/>
  <c r="H44" i="7"/>
  <c r="H50" i="7"/>
  <c r="J50" i="7"/>
  <c r="E71" i="7" s="1"/>
  <c r="D50" i="7"/>
  <c r="J45" i="7"/>
  <c r="E66" i="7" s="1"/>
  <c r="H45" i="7"/>
  <c r="F45" i="7"/>
  <c r="F47" i="7"/>
  <c r="H47" i="7"/>
  <c r="J47" i="7"/>
  <c r="E68" i="7" s="1"/>
  <c r="D37" i="7"/>
  <c r="I37" i="7"/>
  <c r="J48" i="7"/>
  <c r="E69" i="7" s="1"/>
  <c r="J46" i="7"/>
  <c r="E67" i="7" s="1"/>
  <c r="H48" i="7"/>
  <c r="F46" i="7"/>
  <c r="D48" i="7"/>
  <c r="H46" i="7"/>
  <c r="F37" i="7"/>
  <c r="H37" i="7"/>
  <c r="C49" i="7" l="1"/>
  <c r="C51" i="7" s="1"/>
  <c r="I49" i="7" l="1"/>
  <c r="D49" i="7" l="1"/>
  <c r="I51" i="7"/>
  <c r="H49" i="7"/>
  <c r="J49" i="7"/>
  <c r="E70" i="7" s="1"/>
  <c r="F49" i="7"/>
  <c r="H51" i="7" l="1"/>
  <c r="G55" i="7"/>
  <c r="G53" i="7" s="1"/>
  <c r="J51" i="7"/>
  <c r="I55" i="7"/>
  <c r="F51" i="7"/>
  <c r="D51" i="7"/>
</calcChain>
</file>

<file path=xl/sharedStrings.xml><?xml version="1.0" encoding="utf-8"?>
<sst xmlns="http://schemas.openxmlformats.org/spreadsheetml/2006/main" count="749" uniqueCount="428">
  <si>
    <t>Filantrópico</t>
  </si>
  <si>
    <t>Tipo de Inspeção :</t>
  </si>
  <si>
    <t>PR</t>
  </si>
  <si>
    <t>RS</t>
  </si>
  <si>
    <t>SC</t>
  </si>
  <si>
    <t>SP</t>
  </si>
  <si>
    <t>ES</t>
  </si>
  <si>
    <t>BA</t>
  </si>
  <si>
    <t>GO</t>
  </si>
  <si>
    <t>RR</t>
  </si>
  <si>
    <t>AP</t>
  </si>
  <si>
    <t>AM</t>
  </si>
  <si>
    <t>PA</t>
  </si>
  <si>
    <t>AC</t>
  </si>
  <si>
    <t>RO</t>
  </si>
  <si>
    <t>TO</t>
  </si>
  <si>
    <t>MA</t>
  </si>
  <si>
    <t>PI</t>
  </si>
  <si>
    <t>CE</t>
  </si>
  <si>
    <t>RN</t>
  </si>
  <si>
    <t>PB</t>
  </si>
  <si>
    <t>PE</t>
  </si>
  <si>
    <t>AL</t>
  </si>
  <si>
    <t>SE</t>
  </si>
  <si>
    <t>MT</t>
  </si>
  <si>
    <t>MS</t>
  </si>
  <si>
    <t>DF</t>
  </si>
  <si>
    <t>MG</t>
  </si>
  <si>
    <t>RJ</t>
  </si>
  <si>
    <r>
      <t xml:space="preserve">Total de itens cumpridos inferior a 60% : </t>
    </r>
    <r>
      <rPr>
        <b/>
        <i/>
        <sz val="16"/>
        <color indexed="12"/>
        <rFont val="Arial"/>
        <family val="2"/>
      </rPr>
      <t>ALTO RISCO POTENCIAL</t>
    </r>
  </si>
  <si>
    <r>
      <t xml:space="preserve">Total de itens cumpridos entre 60% e 69,99% : </t>
    </r>
    <r>
      <rPr>
        <b/>
        <i/>
        <sz val="16"/>
        <color indexed="12"/>
        <rFont val="Arial"/>
        <family val="2"/>
      </rPr>
      <t>MÉDIO ALTO RISCO POTENCIAL</t>
    </r>
  </si>
  <si>
    <r>
      <t xml:space="preserve">Total de itens cumpridos entre 70% e 79,99% : </t>
    </r>
    <r>
      <rPr>
        <b/>
        <i/>
        <sz val="16"/>
        <color indexed="12"/>
        <rFont val="Arial"/>
        <family val="2"/>
      </rPr>
      <t>MÉDIO RISCO POTENCIAL</t>
    </r>
  </si>
  <si>
    <r>
      <t xml:space="preserve">Total de itens cumpridos entre 80% e 94,99% : </t>
    </r>
    <r>
      <rPr>
        <b/>
        <i/>
        <sz val="16"/>
        <color indexed="12"/>
        <rFont val="Arial"/>
        <family val="2"/>
      </rPr>
      <t>MÉDIO BAIXO RISCO POTENCIAL</t>
    </r>
  </si>
  <si>
    <r>
      <t xml:space="preserve">Total de itens cumpridos maior ou igual a 95% : </t>
    </r>
    <r>
      <rPr>
        <b/>
        <i/>
        <sz val="16"/>
        <color indexed="12"/>
        <rFont val="Arial"/>
        <family val="2"/>
      </rPr>
      <t>BAIXO RISCO POTENCIAL</t>
    </r>
  </si>
  <si>
    <t>Um ou mais itens S.C. assinalados</t>
  </si>
  <si>
    <t>x</t>
  </si>
  <si>
    <t>X</t>
  </si>
  <si>
    <t>Total de NA</t>
  </si>
  <si>
    <t>Total de 5</t>
  </si>
  <si>
    <t>Níveis de Criticidade</t>
  </si>
  <si>
    <t>a</t>
  </si>
  <si>
    <t>Período da Inspeção :</t>
  </si>
  <si>
    <t>Conclusão :</t>
  </si>
  <si>
    <t>Medidas Adotadas :</t>
  </si>
  <si>
    <t>Criticidade I</t>
  </si>
  <si>
    <t>Criticidade II</t>
  </si>
  <si>
    <t>Criticidade III</t>
  </si>
  <si>
    <t>Licença Inicial</t>
  </si>
  <si>
    <t>Denúncia</t>
  </si>
  <si>
    <t>Renovação de Licença</t>
  </si>
  <si>
    <t>Informações Gerais da Inspeção e Identificação do Serviço</t>
  </si>
  <si>
    <t>UF :</t>
  </si>
  <si>
    <t>Público</t>
  </si>
  <si>
    <t>Privado</t>
  </si>
  <si>
    <t>Privado-SUS</t>
  </si>
  <si>
    <t>Licença Sanitária :</t>
  </si>
  <si>
    <t>Equipe de Inspeção :</t>
  </si>
  <si>
    <t>TOTAL - N.A.</t>
  </si>
  <si>
    <t>Itens Cumpridos(%)</t>
  </si>
  <si>
    <t>Total de Pontos Obtidos</t>
  </si>
  <si>
    <t>Critérios para classificação quanto ao Risco :</t>
  </si>
  <si>
    <t>Critérios para classificação da Criticidade :</t>
  </si>
  <si>
    <t>Mod. 3</t>
  </si>
  <si>
    <t>Mod. 5</t>
  </si>
  <si>
    <t>Mod. 6</t>
  </si>
  <si>
    <t>Mod. 4</t>
  </si>
  <si>
    <t>Mod. 2</t>
  </si>
  <si>
    <t>Mod. 1</t>
  </si>
  <si>
    <t>Pesos</t>
  </si>
  <si>
    <t>Pontuação Alcançada:</t>
  </si>
  <si>
    <t>Exigidos</t>
  </si>
  <si>
    <t>Obtidos</t>
  </si>
  <si>
    <t>Módulo 1</t>
  </si>
  <si>
    <t>Módulo 2</t>
  </si>
  <si>
    <t>Módulo 3</t>
  </si>
  <si>
    <t>Módulo 4</t>
  </si>
  <si>
    <t>Módulo 5</t>
  </si>
  <si>
    <t>Módulo 6</t>
  </si>
  <si>
    <t>MÓDULO 1</t>
  </si>
  <si>
    <t>MÓDULO 2</t>
  </si>
  <si>
    <t>MÓDULO 3</t>
  </si>
  <si>
    <t>MÓDULO 4</t>
  </si>
  <si>
    <t>MÓDULO 5</t>
  </si>
  <si>
    <t>MÓDULO 6</t>
  </si>
  <si>
    <t>Sim</t>
  </si>
  <si>
    <t>Não</t>
  </si>
  <si>
    <t>PONTOS</t>
  </si>
  <si>
    <t>I</t>
  </si>
  <si>
    <t>II</t>
  </si>
  <si>
    <t>III</t>
  </si>
  <si>
    <t>Total</t>
  </si>
  <si>
    <t>TOTAL</t>
  </si>
  <si>
    <t>(%)</t>
  </si>
  <si>
    <t>Total de 1</t>
  </si>
  <si>
    <t>Total de 3</t>
  </si>
  <si>
    <t>Módulos Aplicados na Inspeção</t>
  </si>
  <si>
    <t>Total Geral</t>
  </si>
  <si>
    <t>Níveis de Criticidade - Itens do Guia de Inspeção (ponderados)</t>
  </si>
  <si>
    <t>Níveis de Criticidade - Itens do Guia de Inspeção</t>
  </si>
  <si>
    <t>Guia de Inspeção Sanitária em Banco de Células e Tecidos Germinativos (BCTG)</t>
  </si>
  <si>
    <t xml:space="preserve">Validade : </t>
  </si>
  <si>
    <t>Programada</t>
  </si>
  <si>
    <t>Outro</t>
  </si>
  <si>
    <t xml:space="preserve">Identificação do Banco de Células e Tecidos Germinativos (BCTG)
</t>
  </si>
  <si>
    <t>1. Razão Social :</t>
  </si>
  <si>
    <t>2. CNPJ/CGC :</t>
  </si>
  <si>
    <t>CNES N° :</t>
  </si>
  <si>
    <t>3. Nome Fantasia :</t>
  </si>
  <si>
    <t>4. Endereço e CEP :</t>
  </si>
  <si>
    <t>5. Município :</t>
  </si>
  <si>
    <t xml:space="preserve">6. Telefone / FAX: </t>
  </si>
  <si>
    <t xml:space="preserve">E-mail : </t>
  </si>
  <si>
    <t>7. CNAE:</t>
  </si>
  <si>
    <t>8. Natureza do Serviço :</t>
  </si>
  <si>
    <t>Identificação dos Responsáveis</t>
  </si>
  <si>
    <t xml:space="preserve">9. Responsável Legal : </t>
  </si>
  <si>
    <t xml:space="preserve">10. Responsável Técnico : </t>
  </si>
  <si>
    <t xml:space="preserve">Profissão: </t>
  </si>
  <si>
    <t xml:space="preserve">N° Registro no Conselho: </t>
  </si>
  <si>
    <t xml:space="preserve">11. Responsável Técnico substituto: </t>
  </si>
  <si>
    <t>Atividades e Serviços de Apoio</t>
  </si>
  <si>
    <t>12. Atividades que executa:</t>
  </si>
  <si>
    <t>Coleta:</t>
  </si>
  <si>
    <t>Processamento:</t>
  </si>
  <si>
    <t>Sêmen para uso próprio:</t>
  </si>
  <si>
    <t>Sêmen:</t>
  </si>
  <si>
    <t>Sêmen para doação:</t>
  </si>
  <si>
    <t>Oócito:</t>
  </si>
  <si>
    <t>Oócito para uso prório:</t>
  </si>
  <si>
    <t>Tecidos germinativos:</t>
  </si>
  <si>
    <t>Oócito para doação:</t>
  </si>
  <si>
    <t>Tecidos Germinativos:</t>
  </si>
  <si>
    <t>Fertilização:</t>
  </si>
  <si>
    <t>Inseminação artificial:</t>
  </si>
  <si>
    <r>
      <t xml:space="preserve">Fertilização </t>
    </r>
    <r>
      <rPr>
        <b/>
        <i/>
        <sz val="13"/>
        <rFont val="Arial"/>
        <family val="2"/>
      </rPr>
      <t>in vitro:</t>
    </r>
  </si>
  <si>
    <t>Injeção Intracitoplasm. de espermat.:</t>
  </si>
  <si>
    <t>Criopreservação:</t>
  </si>
  <si>
    <t>Tecido germinativo:</t>
  </si>
  <si>
    <t>Embrião:</t>
  </si>
  <si>
    <t>13. Ambientes Próprios do BCTG:</t>
  </si>
  <si>
    <t>Sala de coleta oocitária:</t>
  </si>
  <si>
    <t>Centro cirúrgico ambulatorial:</t>
  </si>
  <si>
    <t>Sala de coleta de sêmen:</t>
  </si>
  <si>
    <t>Sala de processamento seminal:</t>
  </si>
  <si>
    <t>Laboratorio de FIV:</t>
  </si>
  <si>
    <t>Sala de criopreservação:</t>
  </si>
  <si>
    <t>DML:</t>
  </si>
  <si>
    <t>CME:</t>
  </si>
  <si>
    <t>Sala de recuperação anestésica:</t>
  </si>
  <si>
    <t>Sala administrativa:</t>
  </si>
  <si>
    <t>Vestiário de Barreira:</t>
  </si>
  <si>
    <t>Copa:</t>
  </si>
  <si>
    <t>Farmácia:</t>
  </si>
  <si>
    <t>Almoxarifado:</t>
  </si>
  <si>
    <t>Outros:</t>
  </si>
  <si>
    <t>14. Compartilha ambientes com outro serviço de saúde:</t>
  </si>
  <si>
    <t>Se sim, informe quais:</t>
  </si>
  <si>
    <t>Recepção de Pacientes:</t>
  </si>
  <si>
    <t>Quarto de repouso:</t>
  </si>
  <si>
    <t>Laboratório clínico:</t>
  </si>
  <si>
    <t>Depósito de material de limpeza - DML:</t>
  </si>
  <si>
    <t>Central de esterilização:</t>
  </si>
  <si>
    <t>Vestiários:</t>
  </si>
  <si>
    <t>Sala de espera de acompanhantes:</t>
  </si>
  <si>
    <t>Sala de equipamentos:</t>
  </si>
  <si>
    <t>Posto de enfermagem e serviços:</t>
  </si>
  <si>
    <t>Central de armazenamento de N2 líquido:</t>
  </si>
  <si>
    <t>Lavanderia:</t>
  </si>
  <si>
    <t>Sanitários:</t>
  </si>
  <si>
    <t xml:space="preserve">15.   Serviços terceirizados e contratos / convênios (identificação do terceirizado e data de vigência e, quando couber, n° da licença sanitária): </t>
  </si>
  <si>
    <t>Observações :</t>
  </si>
  <si>
    <t>MÓDULO I - DOCUMENTAÇÃO GERAL</t>
  </si>
  <si>
    <t>RDC 23/2011</t>
  </si>
  <si>
    <t>N/A</t>
  </si>
  <si>
    <t>Criticidade</t>
  </si>
  <si>
    <t xml:space="preserve">16. Contrato social </t>
  </si>
  <si>
    <t>---</t>
  </si>
  <si>
    <t>Inf.</t>
  </si>
  <si>
    <t>17. Possui Responsável Técnico</t>
  </si>
  <si>
    <t>Art. 13</t>
  </si>
  <si>
    <t>18. Comprovante de responsabilidade técnica perante ao Conselho de classe</t>
  </si>
  <si>
    <t>Art. 10</t>
  </si>
  <si>
    <t>Art. 11</t>
  </si>
  <si>
    <t>Art. 12</t>
  </si>
  <si>
    <t>Art. 9</t>
  </si>
  <si>
    <t>Art. 18</t>
  </si>
  <si>
    <t>RDC 306/04</t>
  </si>
  <si>
    <t>RDC 18/2000</t>
  </si>
  <si>
    <t>OBSERVAÇÕES</t>
  </si>
  <si>
    <t>MÓDULO II - INFRA-ESTRUTURA FÍSICA GERAL</t>
  </si>
  <si>
    <t>Referência RDC</t>
  </si>
  <si>
    <t>RDC 50/02</t>
  </si>
  <si>
    <t>RDC 50/02 e Art. 29 Parágrafo único</t>
  </si>
  <si>
    <t>RDC 50/2002</t>
  </si>
  <si>
    <t>MÓDULO III - TRIAGEM DO PACIENTE/DOADOR</t>
  </si>
  <si>
    <t xml:space="preserve">Triagem do paciente (uso próprio) </t>
  </si>
  <si>
    <t>RDC</t>
  </si>
  <si>
    <t>Art. 21</t>
  </si>
  <si>
    <t>Art. 25</t>
  </si>
  <si>
    <t>Triagem do doador</t>
  </si>
  <si>
    <t>Art. 20</t>
  </si>
  <si>
    <t>Art. 22</t>
  </si>
  <si>
    <t>Art. 19 §2º</t>
  </si>
  <si>
    <t>MÓDULO IV - COLETA E IDENTIFICAÇÃO DAS AMOSTRAS</t>
  </si>
  <si>
    <t>Coleta de sêmen</t>
  </si>
  <si>
    <t>Art. 32</t>
  </si>
  <si>
    <t>Arts. 42 e 44</t>
  </si>
  <si>
    <t>Vestiário de Barreira</t>
  </si>
  <si>
    <t>Art. 34</t>
  </si>
  <si>
    <t>Art. 34, §2º</t>
  </si>
  <si>
    <t xml:space="preserve">Coleta Oocitária e Tecidos Germinativos </t>
  </si>
  <si>
    <t>Art. 42</t>
  </si>
  <si>
    <t>------</t>
  </si>
  <si>
    <t>Art. 48</t>
  </si>
  <si>
    <t>RDC 50/02 e NBR 7256/2005</t>
  </si>
  <si>
    <t>Art. 30</t>
  </si>
  <si>
    <t>Art. 31</t>
  </si>
  <si>
    <t>Art. 30, parágrafo único</t>
  </si>
  <si>
    <t>Portaria MS 344/98</t>
  </si>
  <si>
    <t>MÓDULO V - DO PROCESSAMENTO DAS AMOSTRAS</t>
  </si>
  <si>
    <t>Processamento de sêmen</t>
  </si>
  <si>
    <t>Item RDC</t>
  </si>
  <si>
    <t>Art. 35, inciso I</t>
  </si>
  <si>
    <t>Art. 35, inciso II</t>
  </si>
  <si>
    <t>Art. 35, inciso III</t>
  </si>
  <si>
    <t>Art. 41, inciso I</t>
  </si>
  <si>
    <t>I- microscópio óptico;</t>
  </si>
  <si>
    <t>II- centrifuga;</t>
  </si>
  <si>
    <t>III- banho Maria 37º C</t>
  </si>
  <si>
    <t>Art. 43</t>
  </si>
  <si>
    <t>Art. 41</t>
  </si>
  <si>
    <t>Art. 45</t>
  </si>
  <si>
    <t>Art. 44, inciso I</t>
  </si>
  <si>
    <t>Art. 44, inciso III</t>
  </si>
  <si>
    <t>Art. 46</t>
  </si>
  <si>
    <t>Art.12</t>
  </si>
  <si>
    <t>Processamento do oócito, tecidos germinativos e embriões</t>
  </si>
  <si>
    <t>Art. 38</t>
  </si>
  <si>
    <t xml:space="preserve">Art. 38 §1º </t>
  </si>
  <si>
    <t>Art. 44, inciso II</t>
  </si>
  <si>
    <t>- Micromanipulador;</t>
  </si>
  <si>
    <t>- Placas aquecidas para bancadas e microscópios;</t>
  </si>
  <si>
    <t>-Estereomicroscopio</t>
  </si>
  <si>
    <t>- Incubadora de CO2</t>
  </si>
  <si>
    <t>Art. 39</t>
  </si>
  <si>
    <t>I- dos equipamentos (incubadoras de CO2)</t>
  </si>
  <si>
    <t>Art. 53</t>
  </si>
  <si>
    <t xml:space="preserve">II- dos ambientes  </t>
  </si>
  <si>
    <t>Art. 51</t>
  </si>
  <si>
    <t>- Incubadora de CO2;</t>
  </si>
  <si>
    <t xml:space="preserve">- Refrigeradores. </t>
  </si>
  <si>
    <t>I- pelo próprio BCTG</t>
  </si>
  <si>
    <t>II- por serviço terceirizado</t>
  </si>
  <si>
    <t>Art. 36</t>
  </si>
  <si>
    <t>I- técnica de congelamento lento</t>
  </si>
  <si>
    <t>II- vitrificação</t>
  </si>
  <si>
    <t xml:space="preserve">Art. 45 §2º </t>
  </si>
  <si>
    <t xml:space="preserve">Art. 49§1º </t>
  </si>
  <si>
    <t>Art. 52</t>
  </si>
  <si>
    <t>Art. 57</t>
  </si>
  <si>
    <t xml:space="preserve">Art. 49 §4º </t>
  </si>
  <si>
    <t>Art. 50</t>
  </si>
  <si>
    <t>MÓDULO VII - TRANSPORTE</t>
  </si>
  <si>
    <t>MÓDULO VIII - SISTEMA DE GARANTIA DA QUALIDADE</t>
  </si>
  <si>
    <t>I – a equipe técnica e os recursos necessários para o desempenho de suas atribuições; </t>
  </si>
  <si>
    <t>Art. 60</t>
  </si>
  <si>
    <t>II - a proteção das informações confidenciais;</t>
  </si>
  <si>
    <t>III - a supervisão do pessoal técnico por profissional de nível superior legalmente habilitado durante todo o período de funcionamento do serviço;</t>
  </si>
  <si>
    <t xml:space="preserve">V - os equipamentos, instrumentos e materiais, reagentes e produtos para diagnóstico de uso in vitro utilizados, bem como sua qualificação e verificação antes de entrar em uso;  </t>
  </si>
  <si>
    <t xml:space="preserve">VI - a utilização de técnicas conforme recomendações do fabricante dos equipamentos e produtos ou conforme validação realizada pelo serviço;  </t>
  </si>
  <si>
    <t>VII – a realização de procedimentos, com base em protocolos definidos, e validados quando couber;</t>
  </si>
  <si>
    <t>VIII- procedimentos para detecção, registro, correção e prevenção de erros e não conformidades;</t>
  </si>
  <si>
    <t>IX- a rastreabilidade de todos os seus processos e;</t>
  </si>
  <si>
    <t>X- auditorias internas periódicas, para verificar conformidade com as normas técnicas</t>
  </si>
  <si>
    <t>Mod. 7</t>
  </si>
  <si>
    <t>Mod. 8</t>
  </si>
  <si>
    <t>MÓDULO 7</t>
  </si>
  <si>
    <t>MÓDULO 8</t>
  </si>
  <si>
    <t>Módulo 7</t>
  </si>
  <si>
    <t>Módulo 8</t>
  </si>
  <si>
    <t>Classificação quanto ao Risco Potencial, segundo as respostas obtidas nos módulos da Avaliação do Banco de Células e Tecidos Germinativos:</t>
  </si>
  <si>
    <r>
      <t>Nível de Criticidade  I</t>
    </r>
    <r>
      <rPr>
        <b/>
        <sz val="17"/>
        <color indexed="12"/>
        <rFont val="Arial"/>
        <family val="2"/>
      </rPr>
      <t xml:space="preserve"> </t>
    </r>
    <r>
      <rPr>
        <b/>
        <sz val="16"/>
        <color indexed="12"/>
        <rFont val="Arial"/>
        <family val="2"/>
      </rPr>
      <t>-  afeta em grau não crítico o risco, podendo ou não interferir na qualidade e segurança dos serviços e produtos.</t>
    </r>
  </si>
  <si>
    <r>
      <t>Nível de Criticidade  II</t>
    </r>
    <r>
      <rPr>
        <b/>
        <sz val="16"/>
        <color indexed="12"/>
        <rFont val="Arial"/>
        <family val="2"/>
      </rPr>
      <t xml:space="preserve"> -  contribui, mas não determina exposição imediata ao risco, interferindo na qualidade e segurança dos serviços e produtos.</t>
    </r>
  </si>
  <si>
    <r>
      <t>Nível de Criticidade  III</t>
    </r>
    <r>
      <rPr>
        <b/>
        <sz val="16"/>
        <color indexed="12"/>
        <rFont val="Arial"/>
        <family val="2"/>
      </rPr>
      <t xml:space="preserve"> -  determina exposição imediata ao risco, influindo em grau crítico na qualidade e segurança dos serviços e produtos.</t>
    </r>
  </si>
  <si>
    <t>IV- programa de capacitação em Reprodução Humana Assitida do RT e da equipe Técnica</t>
  </si>
  <si>
    <t>19. Regimento interno, o qual contemple:</t>
  </si>
  <si>
    <t>21. O MTO é revisado e atualizado</t>
  </si>
  <si>
    <t>22. Preenche os dados do SisEmbrio</t>
  </si>
  <si>
    <t>26. Plano de Gerenciamento de Resíduos de Serviços de Saúde (PGRSS)</t>
  </si>
  <si>
    <t>27. Programa de Controle Médico e Saúde Ocupacional (PCMSO)</t>
  </si>
  <si>
    <t>28. Comprovante de limpeza da caixa d’água</t>
  </si>
  <si>
    <t>29. Controle de vetores e pragas</t>
  </si>
  <si>
    <t>I. pelo próprio BCTG</t>
  </si>
  <si>
    <t>II. por serviço terceirizado</t>
  </si>
  <si>
    <t>NR 7, 9 e 32/ M T E</t>
  </si>
  <si>
    <t>Portaria MS 2.914/2011</t>
  </si>
  <si>
    <t>RDC 306/2004</t>
  </si>
  <si>
    <t>23. Termos de Consentimento Livre e Esclarecido padronizados pelo BCTG. Listar os TCLE mínimos: 
I. autorização para a realização dos procedimentos de Reprodução Humana Assistida; (  )
II. autorização para transferência de embriões com a quantidade de embriões transferidos e excedentes; (  )
III. autorização para criopreservação de amostras e embriões com a quantidade de cada amostra; (  )
IV. autorização para doação de sêmen, oócitos e embriões; (  )
V. autorização para descartar as amostras que não atenderem aos critérios; (  )
VI. autorização para recebimento de oócitos a fresco, contendo informações sobre o risco de contrair doenças infecciosas; (  )
VII. manifestação de doar ou não os embriões para pesquisa (desde que congelados até março/2005.); (  )
VIII. autorização para a coleta de sangue para a realização dos testes sorológicos, caso sejam realizados no próprio centro.(  )</t>
  </si>
  <si>
    <t>24. Programa de manutenção preventiva e corretiva dos equipamentos críticos do BCTG, com registro sistemático das manutenções realizadas.</t>
  </si>
  <si>
    <t>Art. 41, incisos III e IV</t>
  </si>
  <si>
    <t>I- finalidade;</t>
  </si>
  <si>
    <t>II- organograma (estrutura e definição do RT e RL);</t>
  </si>
  <si>
    <t>III- relação indicando qualificações e funções da equipe e RT.</t>
  </si>
  <si>
    <t>30. Projeto arquitetônico corresponde ao aprovado pela VISA</t>
  </si>
  <si>
    <t>31. Fluxo e circulação adequados às atividades realizadas</t>
  </si>
  <si>
    <t>32. Acessibilidade para remoções de urgência</t>
  </si>
  <si>
    <t>33. Armazenamento de Resíduos (temporário e/ou externo) em condições adequadas</t>
  </si>
  <si>
    <t>34. Possui sistema de energia elétrica de emergência:</t>
  </si>
  <si>
    <t>I. Classe 15, Grupo 0- sala de processamento e laboratório de FIV;</t>
  </si>
  <si>
    <t>II. Classe &gt; 15,Grupo 0 – ambientes do BCTG.</t>
  </si>
  <si>
    <t>35. Depósito de Material de Limpeza-DML em acordo com a legislação vigente</t>
  </si>
  <si>
    <t>36. Central de Material Esterilizado-CME em acordo com legislação vigente</t>
  </si>
  <si>
    <t xml:space="preserve">38. Os testes realizados tem validade de 30 (trinta) dias antes da transferência do embrião </t>
  </si>
  <si>
    <t>39. Caso os pacientes optem pela doação, após utilizadas amostras para uso próprio, os critérios de triagem clínica, laboratorial e microbiológica são atendidos</t>
  </si>
  <si>
    <t>I- As condições físicas e mentais debilitantes;</t>
  </si>
  <si>
    <t>II- Doenças graves;</t>
  </si>
  <si>
    <t xml:space="preserve">III- Doenças genéticas; </t>
  </si>
  <si>
    <t>IV- sinais e sintomas clássicos e neurológicos referentes à infecção pelo vírus Zika.</t>
  </si>
  <si>
    <t>40. Possui protocolo de triagem do doador definidos pelo serviço, que contemple:</t>
  </si>
  <si>
    <t>41. Realiza triagem microbiológica em doadores de sêmen , oócitos e tecidos germinativos (Chlamydia trachomatis e Neisseria gonorrhoeae)</t>
  </si>
  <si>
    <t xml:space="preserve">43. Em caso de sêmen, oócitos ou embriões criopreservados, realiza repetição dos testes de triagem (6 meses para sorologia ou se usados testes de ácido nucléico –NAT, seguindo as instruções do fabricante para o tempo de janela imunológica) </t>
  </si>
  <si>
    <t>Art. 19, §s1º, 3º, 4º e 5º</t>
  </si>
  <si>
    <t>42. É realizada triagem sorológica para:
I - sífilis;
II - hepatite B (HBsAg, anti-HBc);
III - hepatite C (anti-HCV);
IV - HIV 1 e HIV 2; 
V - HTLV I e II;
VI - vírus Zika (IgM).</t>
  </si>
  <si>
    <t>37. É realizada triagem sorológica para:
I - sífilis;
II - hepatite B (HBsAg, anti-HBc);
III - hepatite C (anti-HCV);
IV - HIV 1 e HIV 2; 
V - HTLV I e II;
VI - vírus Zika (IgM).</t>
  </si>
  <si>
    <t>Art. 20, §4º</t>
  </si>
  <si>
    <t>44. Obedece ao prazo de inaptidão temporária de 180 (cento e oitenta) dias para a doação de gametas caso haja resultado reagente na triagem laboratorial para vírus Zika</t>
  </si>
  <si>
    <t>45. Em caso de oócito a fresco, os resultados dos testes laboratoriais devem ser obtidos com prazo máximo de 5 (cinco) dias antes da coleta oocitária e com prazo mínimo imediatamente anterior à transferência do embrião à receptora</t>
  </si>
  <si>
    <t>46. Possui sala que garante o conforto e a privacidade do doador</t>
  </si>
  <si>
    <t>47. A sala possui sanitário em anexo com acesso exclusivo pela sala de coleta</t>
  </si>
  <si>
    <t>48. O recipiente para coleta do sêmen é previamente identificado com dados do paciente/doador</t>
  </si>
  <si>
    <t>49. Serve de barreira às salas técnicas e à sala de coleta oocitária:</t>
  </si>
  <si>
    <t xml:space="preserve">I. é dotado de lavatório ou lavabo cirúrgico (se for compartilhado com a sala de coleta oocitária); </t>
  </si>
  <si>
    <t>II. possui área para paramentação.</t>
  </si>
  <si>
    <t>50. Existe comprovação de que os materiais utilizados e que mantêm contato com as células ou tecidos germinativos são estéreis, não citotóxicos e apirogênicos.</t>
  </si>
  <si>
    <t>51. Os materiais e reagentes utilizados estão regularizados junto à Anvisa</t>
  </si>
  <si>
    <t>Art. 43, §1º</t>
  </si>
  <si>
    <t xml:space="preserve">52. A coleta de oócito e de tecidos germinativos é realizada em: </t>
  </si>
  <si>
    <t>53. Caso a coleta seja realizada em centro cirúrgico (ambulatorial ou hospitalar), este segue os critérios da legislação</t>
  </si>
  <si>
    <t>54. Caso a coleta seja realizada em sala de coleta oocitária e de tecidos germinativos, esta apresenta:</t>
  </si>
  <si>
    <t>I-sistema de climatização com pressão positiva em relação aos ambientes;</t>
  </si>
  <si>
    <t>II- manutenção da temperatura entre 23º C a 27º C- manual sobre os registros (temperatura e termohigrometro);</t>
  </si>
  <si>
    <t>III- umidade relativa entre 40% a 70%;</t>
  </si>
  <si>
    <r>
      <t>IV- vazão mínima de ar exterior de 6 (m</t>
    </r>
    <r>
      <rPr>
        <b/>
        <vertAlign val="superscript"/>
        <sz val="12"/>
        <color indexed="8"/>
        <rFont val="Arial"/>
        <family val="2"/>
      </rPr>
      <t>3</t>
    </r>
    <r>
      <rPr>
        <b/>
        <sz val="12"/>
        <color indexed="8"/>
        <rFont val="Arial"/>
        <family val="2"/>
      </rPr>
      <t>/h)/m</t>
    </r>
    <r>
      <rPr>
        <b/>
        <vertAlign val="superscript"/>
        <sz val="12"/>
        <color indexed="8"/>
        <rFont val="Arial"/>
        <family val="2"/>
      </rPr>
      <t>2</t>
    </r>
    <r>
      <rPr>
        <b/>
        <sz val="12"/>
        <color indexed="8"/>
        <rFont val="Arial"/>
        <family val="2"/>
      </rPr>
      <t xml:space="preserve"> e de ar total de 18 (m</t>
    </r>
    <r>
      <rPr>
        <b/>
        <vertAlign val="superscript"/>
        <sz val="12"/>
        <color indexed="8"/>
        <rFont val="Arial"/>
        <family val="2"/>
      </rPr>
      <t>3</t>
    </r>
    <r>
      <rPr>
        <b/>
        <sz val="12"/>
        <color indexed="8"/>
        <rFont val="Arial"/>
        <family val="2"/>
      </rPr>
      <t>/h)/m</t>
    </r>
    <r>
      <rPr>
        <b/>
        <vertAlign val="superscript"/>
        <sz val="12"/>
        <color indexed="8"/>
        <rFont val="Arial"/>
        <family val="2"/>
      </rPr>
      <t>2;</t>
    </r>
  </si>
  <si>
    <t>V- filtragem mínima no insuflamento G4- manual.</t>
  </si>
  <si>
    <t>I- 1 (um) posto de utilização de oxigênio medicinal;</t>
  </si>
  <si>
    <t>II- 1 (um) posto de ar medicinal;</t>
  </si>
  <si>
    <t>III- equipamentos, instrumentais, materiais e fármacos que permitam a realização dos procedimentos de anestesia e coleta com segurança (material de emergência).</t>
  </si>
  <si>
    <t>55. Caso haja uso de anestésicos a sala de coleta ou o centro cirúrgico deve estar equipado com:</t>
  </si>
  <si>
    <t>56. O recipiente para coleta do oócitos/tecidos germinativos é previamente identificado com dados da paciente/doadora</t>
  </si>
  <si>
    <t>57. Possui registro de intercorrências detectadas durante o procedimento de coleta oocitária</t>
  </si>
  <si>
    <t>58. Caso utilize medicamentos controlados segue os critérios da legislação vigente</t>
  </si>
  <si>
    <t>59. Acesso restrito pelo vestiário de barreira</t>
  </si>
  <si>
    <t>60. Sistema de climatização com controle de temperatura entre 21º C a 27ºC</t>
  </si>
  <si>
    <t>61. Possui umidade relativa do ar entre 40% a 70%</t>
  </si>
  <si>
    <t>62. Possui filtros G3 no insuflamento</t>
  </si>
  <si>
    <t>63. Possui equipamentos específicos para o processamento do sêmen:</t>
  </si>
  <si>
    <t>64. Existe comprovação de que os materiais utilizados e que mantêm contato com as células ou tecidos germinativos são estéreis, não citotóxicos e apirogênicos.</t>
  </si>
  <si>
    <t>65. A amostra recebe identificação alfanumérica ou numérica</t>
  </si>
  <si>
    <t>66. O sêmen é mantido até o processamento em temperatura de 25ºC a 37ºC por no máximo 2 horas. Caso contrário, o método é validado</t>
  </si>
  <si>
    <t>67. O tecido testicular é mantido a temperatura de 4 +- 2º C por até 2 (duas) horas. Caso contrário o método é validado</t>
  </si>
  <si>
    <t>68. Manipula as amostras em ambiente ISO Classe 5 (Classe 100)</t>
  </si>
  <si>
    <t>69. Possui instruções sobre o uso das cabines de segurança biológica/módulos, de forma a garantir a manipulação com segurança</t>
  </si>
  <si>
    <t>I- identificação da amostra;</t>
  </si>
  <si>
    <t>II- data e hora do inicio do processamento;</t>
  </si>
  <si>
    <t>III- método do processamento;</t>
  </si>
  <si>
    <t>IV- parâmetros qualitativos iniciais e finais;</t>
  </si>
  <si>
    <t>V- data e hora do término do processamento;</t>
  </si>
  <si>
    <t>VI- identificação do executor do procedimento;</t>
  </si>
  <si>
    <t xml:space="preserve">VII- registro de origem e lote dos insumos usados para o processamento do sêmen </t>
  </si>
  <si>
    <t xml:space="preserve">71. Existem EPIs adequados para a manipulação do sêmen </t>
  </si>
  <si>
    <t>Art.41, inciso II</t>
  </si>
  <si>
    <t>72. Acesso restrito pelo vestiário de barreira</t>
  </si>
  <si>
    <t>73. Possui controle de temperatura entre 23ºC a 27º C</t>
  </si>
  <si>
    <t>74. Possui controle de umidade entre 40 a 70%</t>
  </si>
  <si>
    <t>75. Possui filtragem mínima G3+F8+carvão ativado e pressão positiva (vazão mínima de ar total de 45m3/h/m2 e vazão mínima de ar exterior de 15m3/h/m2)</t>
  </si>
  <si>
    <t>76. Ausência de instalação hidrossanitária (pias, ralos ou lavatório)</t>
  </si>
  <si>
    <t>77. Existe comprovação de que os materiais utilizados e que mantêm contato com as células ou tecidos germinativos são estéreis, não citotóxicos e apirogênicos.</t>
  </si>
  <si>
    <t>78. Realiza identificação numérica ou alfanumérica das amostras de forma a garantir a rastreabilidade</t>
  </si>
  <si>
    <t xml:space="preserve">79. É mantida a temperatura dos oócitos de 37+ ou- 0,2º C até o processamento </t>
  </si>
  <si>
    <t xml:space="preserve">80. O tecido ovariano é mantido a temperatura 4 +ou- 2º C por 2 (duas) horas até o processamento. Caso contrário, o método é validado </t>
  </si>
  <si>
    <t>70. Possui formulário padronizado com dados de processamento que contemple:</t>
  </si>
  <si>
    <t>81. Possui formulário padronizado com dados de processamento que contemple:</t>
  </si>
  <si>
    <t>VII- registro de origem e lote dos insumos usados para o processamento do oócito e tecidos germinativos</t>
  </si>
  <si>
    <t>82. Existem EPIs adequados para a manipulação das amostras</t>
  </si>
  <si>
    <t>83. Possui equipamentos específicos para o processamento/manutenção dos oócitos, tecidos germinativos e embriões :</t>
  </si>
  <si>
    <t>84. Manipula as amostras (oócito, tecidos germinativos e embriões) em ambiente ISO Classe 5 (Classe 100)</t>
  </si>
  <si>
    <t>85. Realiza a FIV com ICSI em ambiente ISO Classe 5 (Classe 100)</t>
  </si>
  <si>
    <t>86. Possui instruções sobre o uso das cabines de segurança biológica/módulos, de forma a garantir a manipulação com segurança</t>
  </si>
  <si>
    <t>87. Realiza controle microbiológico semestral:</t>
  </si>
  <si>
    <t>88. Há registros de temperatura a intervalos mínimos de 12h dos equipamentos críticos do BCTG:</t>
  </si>
  <si>
    <t>89. Há registro do nível de CO2 a intervalos mínimos de 12h da incubadora</t>
  </si>
  <si>
    <t>91. Há visualização externa de seu interior</t>
  </si>
  <si>
    <t>92. Há exaustão mecânica e grelhas de exaustão próximas ao piso</t>
  </si>
  <si>
    <t>93. Possui climatização com pressão negativa</t>
  </si>
  <si>
    <t>94. Possui sensor para monitoramento da concentração de oxigênio no ambiente</t>
  </si>
  <si>
    <t>___</t>
  </si>
  <si>
    <t>__</t>
  </si>
  <si>
    <t xml:space="preserve">   - centro cirúrgico do próprio BCTG  </t>
  </si>
  <si>
    <t xml:space="preserve">   - sala de coleta oocitária do próprio BCTG  </t>
  </si>
  <si>
    <t xml:space="preserve">   - centro cirúrgico de terceiros  </t>
  </si>
  <si>
    <t>95. Realiza congelamento por:</t>
  </si>
  <si>
    <t xml:space="preserve">25.Plano Mestre de Validação que contemple:
I. validação do processamento seminal;
II.validação do processamento de oócitos; 
III. validação do processamento de tecidos germinativos;
IV. validação do processo de criopreservação;
V. validação do transporte de amostras coletadas fora do BCTG.
</t>
  </si>
  <si>
    <t>II. Informações técnicas sobre procedimentos e cuidados com o material biológico de acordo com a sua classificação de risco biológico, condições de conservação e os procedimentos de emergência a serem adotados em caso de acidentes;</t>
  </si>
  <si>
    <t>III. Documento que defina as responsabilidades do remetente, destinatário e transportador das amostras.</t>
  </si>
  <si>
    <t>Art.55</t>
  </si>
  <si>
    <t>I. termo de transporte assinado pelo responsável técnico do BCTG remetente, informando o tipo de amostra transportada, data e hora do acondicionamento, serviço de origem e serviço de destino;</t>
  </si>
  <si>
    <t>20. Manual Técnico Operacional, que contenha instruções escritas em forma de POPs sobre:
I- procedimentos de seleção de doadores e pacientes (  );
II- coleta de oócitos, sêmen e tecidos germinativos (  );
III- transporte de amostras coletadas fora do BCTG e de amostras liberadas (sêmen e embrião já processados) (  );
IV- processamento de oócitos, sêmen e tecidos germinativos (  );
V- criopreservação de oócitos, sêmen, tecidos germinativos e embriões (  );
VI- liberação das amostras (  );
VII- descarte (  );
VIII- condutas frente às não-conformidades (  );
IX- normas de biossegurança (  );
X - limpeza dos materiais, equipamentos e ambientes (  );
XI - controle de qualidade das amostras (  );
XII - utilização de equipamentos (  );
XIII - qualificação de reagentes (  );
XIV - auditorias internas (  );
XV - controle microbiológico de ambientes e incubadoras (  );
XVI - critérios de viabilidade embrionária (  );
XVII - processamento de materiais com sorologia reagente, quando couber (  );
XVIII - identificação das amostras (  ).</t>
  </si>
  <si>
    <t xml:space="preserve">      </t>
  </si>
  <si>
    <t>Armazenamento das amostras de doadores</t>
  </si>
  <si>
    <t>Armazenamento de amostras de pacientes (uso próprio)</t>
  </si>
  <si>
    <t>90. O armazenamento é realizado:</t>
  </si>
  <si>
    <t>MÓDULO VI - ARMAZENAMENTO DAS AMOSTRAS</t>
  </si>
  <si>
    <t>f</t>
  </si>
  <si>
    <t xml:space="preserve">96. Caso realize técnica de congelamento lento, possui equipamento especifico </t>
  </si>
  <si>
    <t>97. O processo de preparação das amostras para a criopreservação é realizado em ambiente ISO classe 5</t>
  </si>
  <si>
    <t xml:space="preserve">98. Existem EPIs adequados para a manipulação das amostras em nitrogênio liquido </t>
  </si>
  <si>
    <t>99. A identificação das amostras no container permite a rastreabilidade</t>
  </si>
  <si>
    <t>100. As etiquetas e/ou canetas utilizadas são impermeáveis e resistentes a baixas temperaturas</t>
  </si>
  <si>
    <t xml:space="preserve">101. Possui container para cada tipo de amostra criopreservada (oócitos, embriões e sêmen) </t>
  </si>
  <si>
    <t>102. O volume de nitrogênio liquido é registrado 2 vezes por semana ou em período superior validado</t>
  </si>
  <si>
    <t xml:space="preserve">103. Caso armazene amostras com resultado reagente para alguma doença infecciosa, possui container específico por tipo de infecção </t>
  </si>
  <si>
    <t>104. Possui container de quarentena para amostras não liberadas, por tipo de amostra (sêmen, oocitos, embriões e tecidos germinativos)</t>
  </si>
  <si>
    <t xml:space="preserve">105. Possui container de amostras liberadas, por tipo de amostra (oócitos, embriões e sêmen) </t>
  </si>
  <si>
    <t xml:space="preserve">106. Possui instruções escritas que contenham a conduta a ser adotada caso alguma amostra seja positiva no container de quarentena </t>
  </si>
  <si>
    <t xml:space="preserve">107. O transporte é realizado: </t>
  </si>
  <si>
    <t xml:space="preserve">108. O material transportado é acompanhado de: </t>
  </si>
  <si>
    <t>109. Possui recipiente térmico e embalagem adequados para a manutenção da temperatura  de cada tipo de amostra</t>
  </si>
  <si>
    <t>110. O BCTG mantém um sistema de gestão da qualidade que inclui: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</si>
</sst>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
    <numFmt numFmtId="167" formatCode="0.000%"/>
  </numFmts>
  <fonts count="69" x14ac:knownFonts="1">
    <font>
      <sz val="10"/>
      <name val="Arial"/>
    </font>
    <font>
      <sz val="10"/>
      <name val="Arial"/>
      <family val="2"/>
    </font>
    <font>
      <b/>
      <sz val="10"/>
      <name val="Arial"/>
      <family val="2"/>
    </font>
    <font>
      <b/>
      <sz val="11"/>
      <name val="Arial"/>
      <family val="2"/>
    </font>
    <font>
      <sz val="12"/>
      <name val="Arial"/>
      <family val="2"/>
    </font>
    <font>
      <b/>
      <i/>
      <sz val="12"/>
      <name val="Arial"/>
      <family val="2"/>
    </font>
    <font>
      <b/>
      <i/>
      <sz val="14"/>
      <name val="Arial"/>
      <family val="2"/>
    </font>
    <font>
      <b/>
      <sz val="14"/>
      <name val="Arial"/>
      <family val="2"/>
    </font>
    <font>
      <b/>
      <sz val="16"/>
      <name val="Arial"/>
      <family val="2"/>
    </font>
    <font>
      <b/>
      <sz val="13"/>
      <name val="Arial"/>
      <family val="2"/>
    </font>
    <font>
      <b/>
      <sz val="12"/>
      <color indexed="10"/>
      <name val="Arial"/>
      <family val="2"/>
    </font>
    <font>
      <b/>
      <sz val="8"/>
      <name val="Arial"/>
      <family val="2"/>
    </font>
    <font>
      <sz val="10"/>
      <name val="Arial"/>
      <family val="2"/>
    </font>
    <font>
      <b/>
      <sz val="11"/>
      <color indexed="10"/>
      <name val="Arial"/>
      <family val="2"/>
    </font>
    <font>
      <b/>
      <sz val="15"/>
      <name val="Arial"/>
      <family val="2"/>
    </font>
    <font>
      <b/>
      <sz val="12"/>
      <name val="Arial"/>
      <family val="2"/>
    </font>
    <font>
      <sz val="10"/>
      <color indexed="10"/>
      <name val="Arial"/>
      <family val="2"/>
    </font>
    <font>
      <b/>
      <sz val="11"/>
      <color indexed="18"/>
      <name val="Arial"/>
      <family val="2"/>
    </font>
    <font>
      <b/>
      <sz val="10"/>
      <color indexed="10"/>
      <name val="Arial"/>
      <family val="2"/>
    </font>
    <font>
      <b/>
      <i/>
      <sz val="14"/>
      <name val="Arial"/>
      <family val="2"/>
    </font>
    <font>
      <b/>
      <sz val="12"/>
      <color indexed="53"/>
      <name val="Arial"/>
      <family val="2"/>
    </font>
    <font>
      <b/>
      <sz val="9"/>
      <color indexed="10"/>
      <name val="Arial"/>
      <family val="2"/>
    </font>
    <font>
      <b/>
      <sz val="9"/>
      <color indexed="12"/>
      <name val="Arial"/>
      <family val="2"/>
    </font>
    <font>
      <b/>
      <sz val="9"/>
      <color indexed="14"/>
      <name val="Arial"/>
      <family val="2"/>
    </font>
    <font>
      <b/>
      <i/>
      <sz val="18"/>
      <color indexed="12"/>
      <name val="Arial"/>
      <family val="2"/>
    </font>
    <font>
      <b/>
      <i/>
      <sz val="20"/>
      <color indexed="12"/>
      <name val="Arial"/>
      <family val="2"/>
    </font>
    <font>
      <b/>
      <i/>
      <sz val="12"/>
      <color indexed="10"/>
      <name val="Arial"/>
      <family val="2"/>
    </font>
    <font>
      <b/>
      <sz val="18"/>
      <name val="Arial"/>
      <family val="2"/>
    </font>
    <font>
      <b/>
      <sz val="16"/>
      <color indexed="10"/>
      <name val="Arial"/>
      <family val="2"/>
    </font>
    <font>
      <b/>
      <sz val="16"/>
      <color indexed="14"/>
      <name val="Arial"/>
      <family val="2"/>
    </font>
    <font>
      <sz val="8"/>
      <name val="Arial"/>
      <family val="2"/>
    </font>
    <font>
      <b/>
      <sz val="20"/>
      <name val="Arial"/>
      <family val="2"/>
    </font>
    <font>
      <b/>
      <i/>
      <sz val="14"/>
      <color indexed="10"/>
      <name val="Arial"/>
      <family val="2"/>
    </font>
    <font>
      <b/>
      <i/>
      <sz val="11"/>
      <color indexed="10"/>
      <name val="Arial"/>
      <family val="2"/>
    </font>
    <font>
      <sz val="13"/>
      <name val="Arial"/>
      <family val="2"/>
    </font>
    <font>
      <b/>
      <sz val="22"/>
      <name val="Arial"/>
      <family val="2"/>
    </font>
    <font>
      <b/>
      <sz val="14"/>
      <color indexed="10"/>
      <name val="Arial"/>
      <family val="2"/>
    </font>
    <font>
      <b/>
      <sz val="16"/>
      <color indexed="12"/>
      <name val="Arial"/>
      <family val="2"/>
    </font>
    <font>
      <b/>
      <u/>
      <sz val="24"/>
      <name val="Arial"/>
      <family val="2"/>
    </font>
    <font>
      <b/>
      <i/>
      <u/>
      <sz val="26"/>
      <color indexed="10"/>
      <name val="Arial"/>
      <family val="2"/>
    </font>
    <font>
      <b/>
      <i/>
      <sz val="24"/>
      <color indexed="10"/>
      <name val="Arial"/>
      <family val="2"/>
    </font>
    <font>
      <b/>
      <i/>
      <sz val="16"/>
      <color indexed="12"/>
      <name val="Arial"/>
      <family val="2"/>
    </font>
    <font>
      <b/>
      <i/>
      <u/>
      <sz val="17"/>
      <color indexed="12"/>
      <name val="Arial"/>
      <family val="2"/>
    </font>
    <font>
      <b/>
      <sz val="17"/>
      <color indexed="12"/>
      <name val="Arial"/>
      <family val="2"/>
    </font>
    <font>
      <b/>
      <i/>
      <sz val="16"/>
      <name val="Arial"/>
      <family val="2"/>
    </font>
    <font>
      <b/>
      <i/>
      <sz val="12"/>
      <color indexed="9"/>
      <name val="Arial"/>
      <family val="2"/>
    </font>
    <font>
      <sz val="12"/>
      <name val="Arial"/>
      <family val="2"/>
    </font>
    <font>
      <b/>
      <u/>
      <sz val="12"/>
      <name val="Arial"/>
      <family val="2"/>
    </font>
    <font>
      <b/>
      <i/>
      <sz val="14"/>
      <color indexed="9"/>
      <name val="Arial"/>
      <family val="2"/>
    </font>
    <font>
      <b/>
      <sz val="11"/>
      <color indexed="9"/>
      <name val="Calibri"/>
      <family val="2"/>
    </font>
    <font>
      <b/>
      <sz val="14"/>
      <color indexed="9"/>
      <name val="Arial"/>
      <family val="2"/>
    </font>
    <font>
      <b/>
      <sz val="13"/>
      <color indexed="10"/>
      <name val="Arial"/>
      <family val="2"/>
    </font>
    <font>
      <b/>
      <sz val="14"/>
      <color indexed="10"/>
      <name val="Arial"/>
      <family val="2"/>
    </font>
    <font>
      <u/>
      <sz val="7"/>
      <color indexed="12"/>
      <name val="Arial"/>
      <family val="2"/>
    </font>
    <font>
      <u/>
      <sz val="11"/>
      <color indexed="12"/>
      <name val="Arial"/>
      <family val="2"/>
    </font>
    <font>
      <b/>
      <sz val="12"/>
      <color indexed="10"/>
      <name val="Arial"/>
      <family val="2"/>
    </font>
    <font>
      <b/>
      <i/>
      <sz val="13"/>
      <name val="Arial"/>
      <family val="2"/>
    </font>
    <font>
      <b/>
      <sz val="13"/>
      <color indexed="10"/>
      <name val="Arial"/>
      <family val="2"/>
    </font>
    <font>
      <b/>
      <i/>
      <sz val="13"/>
      <color indexed="10"/>
      <name val="Arial"/>
      <family val="2"/>
    </font>
    <font>
      <sz val="10"/>
      <color indexed="9"/>
      <name val="Arial"/>
      <family val="2"/>
    </font>
    <font>
      <b/>
      <sz val="12"/>
      <color indexed="8"/>
      <name val="Arial"/>
      <family val="2"/>
    </font>
    <font>
      <b/>
      <sz val="16"/>
      <color indexed="14"/>
      <name val="Arial"/>
      <family val="2"/>
    </font>
    <font>
      <b/>
      <sz val="16"/>
      <color indexed="8"/>
      <name val="Arial"/>
      <family val="2"/>
    </font>
    <font>
      <b/>
      <sz val="12"/>
      <color indexed="10"/>
      <name val="Calibri"/>
      <family val="2"/>
    </font>
    <font>
      <b/>
      <vertAlign val="superscript"/>
      <sz val="12"/>
      <color indexed="8"/>
      <name val="Arial"/>
      <family val="2"/>
    </font>
    <font>
      <b/>
      <i/>
      <sz val="12"/>
      <color indexed="20"/>
      <name val="Arial"/>
      <family val="2"/>
    </font>
    <font>
      <b/>
      <i/>
      <sz val="12"/>
      <color indexed="16"/>
      <name val="Arial"/>
      <family val="2"/>
    </font>
    <font>
      <sz val="8"/>
      <name val="Arial"/>
      <family val="2"/>
    </font>
    <font>
      <b/>
      <sz val="12"/>
      <color rgb="FFFF0000"/>
      <name val="Arial"/>
      <family val="2"/>
    </font>
  </fonts>
  <fills count="11">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11"/>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indexed="49"/>
        <bgColor indexed="64"/>
      </patternFill>
    </fill>
  </fills>
  <borders count="110">
    <border>
      <left/>
      <right/>
      <top/>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right/>
      <top/>
      <bottom style="mediumDashed">
        <color indexed="64"/>
      </bottom>
      <diagonal/>
    </border>
    <border>
      <left style="thick">
        <color indexed="64"/>
      </left>
      <right style="thick">
        <color indexed="64"/>
      </right>
      <top style="thin">
        <color indexed="64"/>
      </top>
      <bottom style="thin">
        <color indexed="64"/>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top/>
      <bottom style="thin">
        <color indexed="64"/>
      </bottom>
      <diagonal/>
    </border>
    <border>
      <left style="thin">
        <color indexed="64"/>
      </left>
      <right/>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style="mediumDashed">
        <color indexed="64"/>
      </top>
      <bottom style="thin">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dashDot">
        <color indexed="64"/>
      </right>
      <top/>
      <bottom/>
      <diagonal/>
    </border>
    <border>
      <left style="dashDot">
        <color indexed="64"/>
      </left>
      <right style="dashDot">
        <color indexed="64"/>
      </right>
      <top/>
      <bottom/>
      <diagonal/>
    </border>
    <border>
      <left style="dashDot">
        <color indexed="64"/>
      </left>
      <right/>
      <top/>
      <bottom/>
      <diagonal/>
    </border>
    <border>
      <left style="thin">
        <color indexed="64"/>
      </left>
      <right style="dashDot">
        <color indexed="64"/>
      </right>
      <top/>
      <bottom/>
      <diagonal/>
    </border>
    <border>
      <left style="dashDot">
        <color indexed="64"/>
      </left>
      <right style="thin">
        <color indexed="64"/>
      </right>
      <top/>
      <bottom/>
      <diagonal/>
    </border>
    <border>
      <left style="thick">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right/>
      <top style="thin">
        <color indexed="64"/>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top style="thick">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s>
  <cellStyleXfs count="4">
    <xf numFmtId="0" fontId="0" fillId="0" borderId="0"/>
    <xf numFmtId="0" fontId="53" fillId="0" borderId="0" applyNumberFormat="0" applyFill="0" applyBorder="0" applyAlignment="0" applyProtection="0">
      <alignment vertical="top"/>
      <protection locked="0"/>
    </xf>
    <xf numFmtId="9" fontId="1" fillId="0" borderId="0" applyFont="0" applyFill="0" applyBorder="0" applyAlignment="0" applyProtection="0"/>
    <xf numFmtId="164" fontId="1" fillId="0" borderId="0" applyFont="0" applyFill="0" applyBorder="0" applyAlignment="0" applyProtection="0"/>
  </cellStyleXfs>
  <cellXfs count="637">
    <xf numFmtId="0" fontId="0" fillId="0" borderId="0" xfId="0"/>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vertical="center"/>
    </xf>
    <xf numFmtId="166" fontId="0" fillId="0" borderId="0" xfId="0" applyNumberFormat="1"/>
    <xf numFmtId="165" fontId="0" fillId="0" borderId="0" xfId="0" applyNumberFormat="1"/>
    <xf numFmtId="0" fontId="0" fillId="0" borderId="0" xfId="0"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7"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0" fontId="0" fillId="0" borderId="0" xfId="2" applyNumberFormat="1" applyFont="1"/>
    <xf numFmtId="0" fontId="10" fillId="0" borderId="0" xfId="0" applyFont="1" applyAlignment="1">
      <alignment horizontal="center"/>
    </xf>
    <xf numFmtId="2" fontId="0" fillId="0" borderId="0" xfId="0" applyNumberFormat="1"/>
    <xf numFmtId="0" fontId="1" fillId="0" borderId="0" xfId="0" applyFont="1" applyFill="1"/>
    <xf numFmtId="0" fontId="15" fillId="0" borderId="19" xfId="0" applyFont="1" applyBorder="1" applyAlignment="1">
      <alignment horizontal="center" vertical="center"/>
    </xf>
    <xf numFmtId="0" fontId="5" fillId="0" borderId="19" xfId="0" applyFont="1" applyBorder="1" applyAlignment="1">
      <alignment horizontal="center" vertical="center"/>
    </xf>
    <xf numFmtId="0" fontId="10" fillId="0" borderId="20" xfId="0" applyFont="1" applyBorder="1" applyAlignment="1">
      <alignment horizontal="center"/>
    </xf>
    <xf numFmtId="4" fontId="9" fillId="2" borderId="12" xfId="0" applyNumberFormat="1" applyFont="1" applyFill="1" applyBorder="1" applyAlignment="1">
      <alignment horizontal="center" vertical="center"/>
    </xf>
    <xf numFmtId="4" fontId="9" fillId="0" borderId="3" xfId="0" applyNumberFormat="1" applyFont="1" applyBorder="1" applyAlignment="1">
      <alignment horizontal="center" vertical="center"/>
    </xf>
    <xf numFmtId="4" fontId="9" fillId="2" borderId="3" xfId="0" applyNumberFormat="1" applyFont="1" applyFill="1" applyBorder="1" applyAlignment="1">
      <alignment horizontal="center" vertical="center"/>
    </xf>
    <xf numFmtId="4" fontId="9" fillId="0" borderId="6" xfId="0" applyNumberFormat="1" applyFont="1" applyBorder="1" applyAlignment="1">
      <alignment horizontal="center" vertical="center"/>
    </xf>
    <xf numFmtId="4" fontId="9" fillId="2" borderId="13" xfId="0" applyNumberFormat="1" applyFont="1" applyFill="1" applyBorder="1" applyAlignment="1">
      <alignment horizontal="center" vertical="center"/>
    </xf>
    <xf numFmtId="4" fontId="9" fillId="0" borderId="4" xfId="0" applyNumberFormat="1" applyFont="1" applyBorder="1" applyAlignment="1">
      <alignment horizontal="center" vertical="center"/>
    </xf>
    <xf numFmtId="4" fontId="9" fillId="2" borderId="4" xfId="0" applyNumberFormat="1" applyFont="1" applyFill="1" applyBorder="1" applyAlignment="1">
      <alignment horizontal="center" vertical="center"/>
    </xf>
    <xf numFmtId="4" fontId="9" fillId="0" borderId="7" xfId="0" applyNumberFormat="1" applyFont="1" applyBorder="1" applyAlignment="1">
      <alignment horizontal="center" vertical="center"/>
    </xf>
    <xf numFmtId="4" fontId="9" fillId="2" borderId="16" xfId="0" applyNumberFormat="1" applyFont="1" applyFill="1" applyBorder="1" applyAlignment="1">
      <alignment horizontal="center" vertical="center"/>
    </xf>
    <xf numFmtId="4" fontId="9" fillId="2" borderId="17" xfId="0" applyNumberFormat="1" applyFont="1" applyFill="1" applyBorder="1" applyAlignment="1">
      <alignment horizontal="center" vertical="center"/>
    </xf>
    <xf numFmtId="4" fontId="9" fillId="2" borderId="3" xfId="3" applyNumberFormat="1" applyFont="1" applyFill="1" applyBorder="1" applyAlignment="1">
      <alignment horizontal="center" vertical="center"/>
    </xf>
    <xf numFmtId="4" fontId="9" fillId="2" borderId="14" xfId="0" applyNumberFormat="1" applyFont="1" applyFill="1" applyBorder="1" applyAlignment="1">
      <alignment horizontal="center" vertical="center"/>
    </xf>
    <xf numFmtId="4" fontId="9" fillId="0" borderId="5" xfId="0" applyNumberFormat="1" applyFont="1" applyBorder="1" applyAlignment="1">
      <alignment horizontal="center" vertical="center"/>
    </xf>
    <xf numFmtId="4" fontId="9" fillId="2" borderId="5" xfId="3" applyNumberFormat="1" applyFont="1" applyFill="1" applyBorder="1" applyAlignment="1">
      <alignment horizontal="center" vertical="center"/>
    </xf>
    <xf numFmtId="4" fontId="9" fillId="0" borderId="21" xfId="3"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2" borderId="18" xfId="3" applyNumberFormat="1" applyFont="1" applyFill="1" applyBorder="1" applyAlignment="1">
      <alignment horizontal="center" vertical="center"/>
    </xf>
    <xf numFmtId="0" fontId="0" fillId="0" borderId="13" xfId="0" applyBorder="1"/>
    <xf numFmtId="166" fontId="5" fillId="0" borderId="0" xfId="0" quotePrefix="1" applyNumberFormat="1" applyFont="1" applyFill="1" applyAlignment="1">
      <alignment horizontal="center"/>
    </xf>
    <xf numFmtId="166" fontId="18" fillId="0" borderId="0" xfId="0" applyNumberFormat="1" applyFont="1" applyFill="1" applyAlignment="1">
      <alignment horizontal="center"/>
    </xf>
    <xf numFmtId="0" fontId="24" fillId="0" borderId="0" xfId="0" applyFont="1" applyAlignment="1">
      <alignment vertical="justify" wrapText="1"/>
    </xf>
    <xf numFmtId="10" fontId="9" fillId="0" borderId="0" xfId="2" applyNumberFormat="1" applyFont="1" applyFill="1" applyBorder="1" applyAlignment="1">
      <alignment horizontal="center" vertical="center"/>
    </xf>
    <xf numFmtId="4" fontId="9" fillId="0" borderId="0" xfId="3"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10" fontId="9" fillId="0" borderId="0" xfId="0" applyNumberFormat="1" applyFont="1" applyFill="1" applyBorder="1" applyAlignment="1">
      <alignment horizontal="center" vertical="center"/>
    </xf>
    <xf numFmtId="0" fontId="7" fillId="0" borderId="22" xfId="0" applyFont="1" applyFill="1" applyBorder="1" applyAlignment="1">
      <alignment horizontal="center" vertical="center"/>
    </xf>
    <xf numFmtId="2" fontId="9" fillId="0" borderId="22" xfId="0" applyNumberFormat="1" applyFont="1" applyFill="1" applyBorder="1" applyAlignment="1">
      <alignment horizontal="center" vertical="center"/>
    </xf>
    <xf numFmtId="10" fontId="9" fillId="0" borderId="22" xfId="2" applyNumberFormat="1" applyFont="1" applyFill="1" applyBorder="1" applyAlignment="1">
      <alignment horizontal="center" vertical="center"/>
    </xf>
    <xf numFmtId="164" fontId="9" fillId="0" borderId="22" xfId="3" applyFont="1" applyFill="1" applyBorder="1" applyAlignment="1">
      <alignment horizontal="center" vertical="center"/>
    </xf>
    <xf numFmtId="0" fontId="0" fillId="0" borderId="0" xfId="0" applyFill="1"/>
    <xf numFmtId="166" fontId="26" fillId="3" borderId="19" xfId="0" applyNumberFormat="1" applyFont="1" applyFill="1" applyBorder="1" applyAlignment="1">
      <alignment horizontal="center"/>
    </xf>
    <xf numFmtId="166" fontId="10" fillId="3" borderId="19" xfId="0" applyNumberFormat="1" applyFont="1" applyFill="1" applyBorder="1" applyAlignment="1">
      <alignment horizontal="center"/>
    </xf>
    <xf numFmtId="10" fontId="18" fillId="4" borderId="19" xfId="0" quotePrefix="1" applyNumberFormat="1" applyFont="1" applyFill="1" applyBorder="1" applyAlignment="1">
      <alignment horizontal="center"/>
    </xf>
    <xf numFmtId="10" fontId="18" fillId="4" borderId="19" xfId="0" applyNumberFormat="1" applyFont="1" applyFill="1" applyBorder="1" applyAlignment="1">
      <alignment horizontal="center"/>
    </xf>
    <xf numFmtId="0" fontId="19" fillId="5" borderId="19" xfId="0" applyFont="1" applyFill="1" applyBorder="1" applyAlignment="1">
      <alignment horizontal="center" vertical="center"/>
    </xf>
    <xf numFmtId="0" fontId="15" fillId="0" borderId="23" xfId="0" applyFont="1" applyBorder="1" applyAlignment="1">
      <alignment horizontal="center" vertical="center"/>
    </xf>
    <xf numFmtId="0" fontId="6" fillId="0" borderId="19" xfId="0" applyFont="1" applyBorder="1" applyAlignment="1">
      <alignment horizontal="center" vertical="center"/>
    </xf>
    <xf numFmtId="0" fontId="4" fillId="0" borderId="0" xfId="0" applyFont="1" applyBorder="1" applyAlignment="1">
      <alignment horizontal="center" vertical="center"/>
    </xf>
    <xf numFmtId="0" fontId="5" fillId="5" borderId="1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10" fontId="9" fillId="0" borderId="0" xfId="3" applyNumberFormat="1" applyFont="1" applyFill="1" applyBorder="1" applyAlignment="1">
      <alignment horizontal="center" vertical="center"/>
    </xf>
    <xf numFmtId="0" fontId="20" fillId="0" borderId="0" xfId="0" applyFont="1" applyFill="1" applyBorder="1" applyAlignment="1">
      <alignment horizontal="right"/>
    </xf>
    <xf numFmtId="4" fontId="23" fillId="0" borderId="0" xfId="0" applyNumberFormat="1" applyFont="1" applyFill="1" applyBorder="1"/>
    <xf numFmtId="10" fontId="11" fillId="0" borderId="0" xfId="0" applyNumberFormat="1" applyFont="1" applyFill="1" applyBorder="1"/>
    <xf numFmtId="4" fontId="22" fillId="0" borderId="0" xfId="0" applyNumberFormat="1" applyFont="1" applyFill="1" applyBorder="1"/>
    <xf numFmtId="10" fontId="21" fillId="0" borderId="0" xfId="0" applyNumberFormat="1" applyFont="1" applyFill="1" applyBorder="1" applyAlignment="1">
      <alignment horizontal="center"/>
    </xf>
    <xf numFmtId="0" fontId="20" fillId="5" borderId="19" xfId="0" applyFont="1" applyFill="1" applyBorder="1" applyAlignment="1">
      <alignment horizontal="right"/>
    </xf>
    <xf numFmtId="0" fontId="20" fillId="5" borderId="24" xfId="0" applyFont="1" applyFill="1" applyBorder="1" applyAlignment="1">
      <alignment horizontal="right"/>
    </xf>
    <xf numFmtId="0" fontId="20" fillId="0" borderId="0"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10" xfId="0" applyFont="1" applyFill="1" applyBorder="1" applyAlignment="1">
      <alignment horizontal="center" vertical="center"/>
    </xf>
    <xf numFmtId="0" fontId="27" fillId="2" borderId="11" xfId="0" applyFont="1" applyFill="1" applyBorder="1" applyAlignment="1">
      <alignment horizontal="center" vertical="center"/>
    </xf>
    <xf numFmtId="2" fontId="14" fillId="2" borderId="12" xfId="0" applyNumberFormat="1" applyFont="1" applyFill="1" applyBorder="1" applyAlignment="1">
      <alignment horizontal="center" vertical="center"/>
    </xf>
    <xf numFmtId="39" fontId="14" fillId="2" borderId="13" xfId="3" applyNumberFormat="1" applyFont="1" applyFill="1" applyBorder="1" applyAlignment="1">
      <alignment horizontal="center" vertical="center"/>
    </xf>
    <xf numFmtId="4" fontId="14" fillId="2" borderId="12" xfId="0" applyNumberFormat="1" applyFont="1" applyFill="1" applyBorder="1" applyAlignment="1">
      <alignment horizontal="center" vertical="center"/>
    </xf>
    <xf numFmtId="4" fontId="14" fillId="2" borderId="14" xfId="0" applyNumberFormat="1" applyFont="1" applyFill="1" applyBorder="1" applyAlignment="1">
      <alignment horizontal="center" vertical="center"/>
    </xf>
    <xf numFmtId="0" fontId="27" fillId="0" borderId="1" xfId="0" applyFont="1" applyBorder="1" applyAlignment="1">
      <alignment horizontal="center" vertical="center"/>
    </xf>
    <xf numFmtId="2" fontId="14" fillId="0" borderId="3" xfId="0" applyNumberFormat="1" applyFont="1" applyBorder="1" applyAlignment="1">
      <alignment horizontal="center" vertical="center"/>
    </xf>
    <xf numFmtId="39" fontId="14" fillId="0" borderId="4" xfId="3" applyNumberFormat="1" applyFont="1" applyBorder="1" applyAlignment="1">
      <alignment horizontal="center" vertical="center"/>
    </xf>
    <xf numFmtId="4" fontId="14" fillId="0" borderId="3" xfId="0" applyNumberFormat="1" applyFont="1" applyBorder="1" applyAlignment="1">
      <alignment horizontal="center" vertical="center"/>
    </xf>
    <xf numFmtId="4" fontId="14" fillId="0" borderId="5" xfId="0" applyNumberFormat="1" applyFont="1" applyBorder="1" applyAlignment="1">
      <alignment horizontal="center" vertical="center"/>
    </xf>
    <xf numFmtId="0" fontId="27" fillId="2" borderId="1" xfId="0" applyFont="1" applyFill="1" applyBorder="1" applyAlignment="1">
      <alignment horizontal="center" vertical="center"/>
    </xf>
    <xf numFmtId="2" fontId="14" fillId="2" borderId="3" xfId="0" applyNumberFormat="1" applyFont="1" applyFill="1" applyBorder="1" applyAlignment="1">
      <alignment horizontal="center" vertical="center"/>
    </xf>
    <xf numFmtId="39" fontId="14" fillId="2" borderId="4" xfId="3" applyNumberFormat="1" applyFont="1" applyFill="1" applyBorder="1" applyAlignment="1">
      <alignment horizontal="center" vertical="center"/>
    </xf>
    <xf numFmtId="4" fontId="14" fillId="2" borderId="3" xfId="0" applyNumberFormat="1" applyFont="1" applyFill="1" applyBorder="1" applyAlignment="1">
      <alignment horizontal="center" vertical="center"/>
    </xf>
    <xf numFmtId="4" fontId="14" fillId="2" borderId="5" xfId="3" applyNumberFormat="1" applyFont="1" applyFill="1" applyBorder="1" applyAlignment="1">
      <alignment horizontal="center" vertical="center"/>
    </xf>
    <xf numFmtId="4" fontId="14" fillId="0" borderId="21" xfId="3" applyNumberFormat="1" applyFont="1" applyBorder="1" applyAlignment="1">
      <alignment horizontal="center" vertical="center"/>
    </xf>
    <xf numFmtId="39" fontId="14" fillId="0" borderId="7" xfId="3"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8" xfId="0" applyNumberFormat="1" applyFont="1" applyBorder="1" applyAlignment="1">
      <alignment horizontal="center" vertical="center"/>
    </xf>
    <xf numFmtId="0" fontId="27" fillId="2" borderId="15" xfId="0" applyFont="1" applyFill="1" applyBorder="1" applyAlignment="1">
      <alignment horizontal="center" vertical="center"/>
    </xf>
    <xf numFmtId="39" fontId="14" fillId="2" borderId="17" xfId="3" applyNumberFormat="1" applyFont="1" applyFill="1" applyBorder="1" applyAlignment="1">
      <alignment horizontal="center" vertical="center"/>
    </xf>
    <xf numFmtId="4" fontId="14" fillId="2" borderId="16" xfId="3" applyNumberFormat="1" applyFont="1" applyFill="1" applyBorder="1" applyAlignment="1">
      <alignment horizontal="center" vertical="center"/>
    </xf>
    <xf numFmtId="4" fontId="14" fillId="2" borderId="18" xfId="0" applyNumberFormat="1" applyFont="1" applyFill="1" applyBorder="1" applyAlignment="1">
      <alignment horizontal="center" vertical="center"/>
    </xf>
    <xf numFmtId="2" fontId="1" fillId="0" borderId="0" xfId="0" applyNumberFormat="1" applyFont="1" applyFill="1"/>
    <xf numFmtId="10" fontId="9" fillId="2" borderId="25" xfId="2" applyNumberFormat="1" applyFont="1" applyFill="1" applyBorder="1" applyAlignment="1">
      <alignment horizontal="center" vertical="center"/>
    </xf>
    <xf numFmtId="10" fontId="9" fillId="0" borderId="26" xfId="2" applyNumberFormat="1" applyFont="1" applyBorder="1" applyAlignment="1">
      <alignment horizontal="center" vertical="center"/>
    </xf>
    <xf numFmtId="10" fontId="9" fillId="2" borderId="26" xfId="2" applyNumberFormat="1" applyFont="1" applyFill="1" applyBorder="1" applyAlignment="1">
      <alignment horizontal="center" vertical="center"/>
    </xf>
    <xf numFmtId="10" fontId="9" fillId="0" borderId="9" xfId="2" applyNumberFormat="1" applyFont="1" applyBorder="1" applyAlignment="1">
      <alignment horizontal="center" vertical="center"/>
    </xf>
    <xf numFmtId="10" fontId="9" fillId="2" borderId="27" xfId="2" applyNumberFormat="1" applyFont="1" applyFill="1" applyBorder="1" applyAlignment="1">
      <alignment horizontal="center" vertical="center"/>
    </xf>
    <xf numFmtId="10" fontId="9" fillId="2" borderId="28" xfId="2" applyNumberFormat="1" applyFont="1" applyFill="1" applyBorder="1" applyAlignment="1">
      <alignment horizontal="center" vertical="center"/>
    </xf>
    <xf numFmtId="10" fontId="9" fillId="0" borderId="23" xfId="2" applyNumberFormat="1" applyFont="1" applyBorder="1" applyAlignment="1">
      <alignment horizontal="center" vertical="center"/>
    </xf>
    <xf numFmtId="10" fontId="9" fillId="2" borderId="23" xfId="2" applyNumberFormat="1" applyFont="1" applyFill="1" applyBorder="1" applyAlignment="1">
      <alignment horizontal="center" vertical="center"/>
    </xf>
    <xf numFmtId="10" fontId="9" fillId="0" borderId="10" xfId="2" applyNumberFormat="1" applyFont="1" applyBorder="1" applyAlignment="1">
      <alignment horizontal="center" vertical="center"/>
    </xf>
    <xf numFmtId="10" fontId="9" fillId="2" borderId="29" xfId="2" applyNumberFormat="1" applyFont="1" applyFill="1" applyBorder="1" applyAlignment="1">
      <alignment horizontal="center" vertical="center"/>
    </xf>
    <xf numFmtId="0" fontId="5" fillId="0" borderId="0" xfId="0" applyFont="1" applyBorder="1" applyAlignment="1">
      <alignment horizontal="center" vertical="center"/>
    </xf>
    <xf numFmtId="0" fontId="15" fillId="0" borderId="0" xfId="0" applyFont="1" applyBorder="1" applyAlignment="1">
      <alignment horizontal="center" vertical="center"/>
    </xf>
    <xf numFmtId="2" fontId="0" fillId="0" borderId="0" xfId="0" applyNumberFormat="1" applyBorder="1"/>
    <xf numFmtId="0" fontId="36" fillId="0" borderId="0" xfId="0" applyFont="1" applyAlignment="1">
      <alignment vertical="center"/>
    </xf>
    <xf numFmtId="0" fontId="35"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0" fillId="0" borderId="0" xfId="0" applyAlignment="1" applyProtection="1">
      <alignment vertical="center"/>
    </xf>
    <xf numFmtId="10" fontId="14" fillId="2" borderId="25" xfId="2" applyNumberFormat="1" applyFont="1" applyFill="1" applyBorder="1" applyAlignment="1">
      <alignment horizontal="center" vertical="center"/>
    </xf>
    <xf numFmtId="10" fontId="14" fillId="0" borderId="26" xfId="2" applyNumberFormat="1" applyFont="1" applyBorder="1" applyAlignment="1">
      <alignment horizontal="center" vertical="center"/>
    </xf>
    <xf numFmtId="10" fontId="14" fillId="2" borderId="26" xfId="2" applyNumberFormat="1" applyFont="1" applyFill="1" applyBorder="1" applyAlignment="1">
      <alignment horizontal="center" vertical="center"/>
    </xf>
    <xf numFmtId="10" fontId="14" fillId="0" borderId="9" xfId="2" applyNumberFormat="1" applyFont="1" applyBorder="1" applyAlignment="1">
      <alignment horizontal="center" vertical="center"/>
    </xf>
    <xf numFmtId="10" fontId="14" fillId="2" borderId="27" xfId="2" applyNumberFormat="1" applyFont="1" applyFill="1" applyBorder="1" applyAlignment="1">
      <alignment horizontal="center" vertical="center"/>
    </xf>
    <xf numFmtId="10" fontId="14" fillId="2" borderId="28" xfId="2" applyNumberFormat="1" applyFont="1" applyFill="1" applyBorder="1" applyAlignment="1">
      <alignment horizontal="center" vertical="center"/>
    </xf>
    <xf numFmtId="10" fontId="14" fillId="0" borderId="23" xfId="2" applyNumberFormat="1" applyFont="1" applyBorder="1" applyAlignment="1">
      <alignment horizontal="center" vertical="center"/>
    </xf>
    <xf numFmtId="10" fontId="14" fillId="2" borderId="23" xfId="2" applyNumberFormat="1" applyFont="1" applyFill="1" applyBorder="1" applyAlignment="1">
      <alignment horizontal="center" vertical="center"/>
    </xf>
    <xf numFmtId="10" fontId="14" fillId="0" borderId="10" xfId="2" applyNumberFormat="1" applyFont="1" applyBorder="1" applyAlignment="1">
      <alignment horizontal="center" vertical="center"/>
    </xf>
    <xf numFmtId="10" fontId="14" fillId="2" borderId="29" xfId="2" applyNumberFormat="1" applyFont="1" applyFill="1" applyBorder="1" applyAlignment="1">
      <alignment horizontal="center" vertical="center"/>
    </xf>
    <xf numFmtId="10" fontId="14" fillId="2" borderId="30" xfId="2" applyNumberFormat="1" applyFont="1" applyFill="1" applyBorder="1" applyAlignment="1">
      <alignment horizontal="center" vertical="center"/>
    </xf>
    <xf numFmtId="10" fontId="14" fillId="2" borderId="14" xfId="0" applyNumberFormat="1" applyFont="1" applyFill="1" applyBorder="1" applyAlignment="1">
      <alignment horizontal="center" vertical="center"/>
    </xf>
    <xf numFmtId="10" fontId="14" fillId="0" borderId="5" xfId="0" applyNumberFormat="1" applyFont="1" applyBorder="1" applyAlignment="1">
      <alignment horizontal="center" vertical="center"/>
    </xf>
    <xf numFmtId="10" fontId="14" fillId="2" borderId="5" xfId="3" applyNumberFormat="1" applyFont="1" applyFill="1" applyBorder="1" applyAlignment="1">
      <alignment horizontal="center" vertical="center"/>
    </xf>
    <xf numFmtId="10" fontId="14" fillId="0" borderId="21" xfId="3" applyNumberFormat="1" applyFont="1" applyBorder="1" applyAlignment="1">
      <alignment horizontal="center" vertical="center"/>
    </xf>
    <xf numFmtId="10" fontId="14" fillId="0" borderId="8" xfId="0" applyNumberFormat="1" applyFont="1" applyBorder="1" applyAlignment="1">
      <alignment horizontal="center" vertical="center"/>
    </xf>
    <xf numFmtId="10" fontId="14" fillId="2" borderId="18" xfId="0" applyNumberFormat="1" applyFont="1" applyFill="1" applyBorder="1" applyAlignment="1">
      <alignment horizontal="center" vertical="center"/>
    </xf>
    <xf numFmtId="0" fontId="33" fillId="6" borderId="0" xfId="0" applyFont="1" applyFill="1" applyBorder="1" applyAlignment="1" applyProtection="1">
      <alignment horizontal="center" vertical="center"/>
    </xf>
    <xf numFmtId="0" fontId="0" fillId="6" borderId="32" xfId="0" applyFill="1" applyBorder="1" applyAlignment="1" applyProtection="1">
      <alignment vertical="center"/>
    </xf>
    <xf numFmtId="10" fontId="0" fillId="0" borderId="33" xfId="0" applyNumberFormat="1" applyBorder="1"/>
    <xf numFmtId="2" fontId="0" fillId="0" borderId="24" xfId="0" applyNumberFormat="1" applyFont="1" applyFill="1" applyBorder="1"/>
    <xf numFmtId="2" fontId="0" fillId="0" borderId="24" xfId="0" applyNumberFormat="1" applyFill="1" applyBorder="1"/>
    <xf numFmtId="2" fontId="0" fillId="0" borderId="24" xfId="0" applyNumberFormat="1" applyBorder="1"/>
    <xf numFmtId="9" fontId="0" fillId="0" borderId="33" xfId="0" applyNumberFormat="1" applyBorder="1"/>
    <xf numFmtId="0" fontId="45" fillId="0" borderId="0" xfId="0" applyFont="1" applyAlignment="1">
      <alignment vertical="top" wrapText="1"/>
    </xf>
    <xf numFmtId="0" fontId="45" fillId="0" borderId="0" xfId="0" applyFont="1" applyAlignment="1">
      <alignment vertical="center" wrapText="1"/>
    </xf>
    <xf numFmtId="3" fontId="50" fillId="0" borderId="0" xfId="0" applyNumberFormat="1" applyFont="1" applyFill="1" applyBorder="1" applyAlignment="1">
      <alignment horizontal="center" vertical="center"/>
    </xf>
    <xf numFmtId="0" fontId="49" fillId="0" borderId="0" xfId="0" applyFont="1" applyFill="1" applyAlignment="1">
      <alignment horizontal="left" vertical="center" wrapText="1"/>
    </xf>
    <xf numFmtId="0" fontId="31" fillId="0" borderId="0" xfId="0" applyFont="1" applyAlignment="1" applyProtection="1">
      <alignment vertical="center"/>
    </xf>
    <xf numFmtId="0" fontId="0" fillId="6" borderId="34" xfId="0" applyFill="1" applyBorder="1" applyAlignment="1" applyProtection="1">
      <alignment vertical="center"/>
    </xf>
    <xf numFmtId="0" fontId="0" fillId="6" borderId="35" xfId="0" applyFill="1" applyBorder="1" applyAlignment="1" applyProtection="1">
      <alignment vertical="center"/>
    </xf>
    <xf numFmtId="0" fontId="0" fillId="6" borderId="36" xfId="0" applyFill="1" applyBorder="1" applyAlignment="1" applyProtection="1">
      <alignment vertical="center"/>
    </xf>
    <xf numFmtId="0" fontId="0" fillId="6" borderId="31" xfId="0" applyFill="1" applyBorder="1" applyAlignment="1" applyProtection="1">
      <alignment vertical="center"/>
    </xf>
    <xf numFmtId="0" fontId="34" fillId="6" borderId="31" xfId="0" applyFont="1" applyFill="1" applyBorder="1" applyAlignment="1" applyProtection="1">
      <alignment vertical="center"/>
    </xf>
    <xf numFmtId="0" fontId="0" fillId="6" borderId="0" xfId="0" applyFill="1" applyBorder="1" applyAlignment="1" applyProtection="1"/>
    <xf numFmtId="0" fontId="47" fillId="6" borderId="0" xfId="0" applyFont="1" applyFill="1" applyBorder="1" applyAlignment="1" applyProtection="1">
      <alignment horizontal="center" vertical="center"/>
    </xf>
    <xf numFmtId="0" fontId="3" fillId="6" borderId="0" xfId="0" applyFont="1" applyFill="1" applyBorder="1" applyAlignment="1" applyProtection="1">
      <alignment vertical="center"/>
    </xf>
    <xf numFmtId="0" fontId="9" fillId="6" borderId="37" xfId="0" applyFont="1" applyFill="1" applyBorder="1" applyAlignment="1" applyProtection="1">
      <alignment horizontal="right" vertical="center"/>
    </xf>
    <xf numFmtId="0" fontId="33" fillId="6" borderId="38" xfId="0" applyFont="1" applyFill="1" applyBorder="1" applyAlignment="1" applyProtection="1">
      <alignment horizontal="center" vertical="center"/>
    </xf>
    <xf numFmtId="0" fontId="0" fillId="6" borderId="38" xfId="0" applyFill="1" applyBorder="1" applyAlignment="1" applyProtection="1">
      <alignment vertical="center"/>
    </xf>
    <xf numFmtId="0" fontId="15" fillId="6" borderId="38" xfId="0" applyFont="1" applyFill="1" applyBorder="1" applyAlignment="1" applyProtection="1">
      <alignment horizontal="right" vertical="center"/>
    </xf>
    <xf numFmtId="14" fontId="32" fillId="6" borderId="38" xfId="0" applyNumberFormat="1" applyFont="1" applyFill="1" applyBorder="1" applyAlignment="1" applyProtection="1">
      <alignment horizontal="center" vertical="center"/>
    </xf>
    <xf numFmtId="0" fontId="0" fillId="6" borderId="39" xfId="0" applyFill="1" applyBorder="1" applyAlignment="1" applyProtection="1">
      <alignment vertical="center"/>
    </xf>
    <xf numFmtId="0" fontId="0" fillId="6" borderId="0" xfId="0" applyFill="1" applyBorder="1" applyAlignment="1" applyProtection="1">
      <alignment vertical="center"/>
    </xf>
    <xf numFmtId="0" fontId="1" fillId="0" borderId="0" xfId="0" applyFont="1" applyAlignment="1" applyProtection="1">
      <alignment vertical="center"/>
    </xf>
    <xf numFmtId="14" fontId="32" fillId="6" borderId="0" xfId="0" applyNumberFormat="1" applyFont="1" applyFill="1" applyBorder="1" applyAlignment="1" applyProtection="1">
      <alignment horizontal="center" vertical="center"/>
    </xf>
    <xf numFmtId="0" fontId="15" fillId="6" borderId="0" xfId="0" applyFont="1" applyFill="1" applyBorder="1" applyAlignment="1" applyProtection="1">
      <alignment horizontal="right" vertical="center"/>
    </xf>
    <xf numFmtId="0" fontId="31" fillId="7" borderId="34" xfId="0" applyFont="1" applyFill="1" applyBorder="1" applyAlignment="1" applyProtection="1">
      <alignment vertical="center"/>
    </xf>
    <xf numFmtId="0" fontId="31" fillId="7" borderId="35" xfId="0" applyFont="1" applyFill="1" applyBorder="1" applyAlignment="1" applyProtection="1">
      <alignment vertical="center"/>
    </xf>
    <xf numFmtId="0" fontId="0" fillId="7" borderId="35" xfId="0" applyFill="1" applyBorder="1" applyAlignment="1" applyProtection="1">
      <alignment vertical="center"/>
    </xf>
    <xf numFmtId="0" fontId="0" fillId="7" borderId="36" xfId="0" applyFill="1" applyBorder="1" applyAlignment="1" applyProtection="1">
      <alignment vertical="center"/>
    </xf>
    <xf numFmtId="0" fontId="9" fillId="7" borderId="31" xfId="0" applyFont="1" applyFill="1" applyBorder="1" applyAlignment="1" applyProtection="1">
      <alignment horizontal="right" vertical="center"/>
    </xf>
    <xf numFmtId="0" fontId="3" fillId="7" borderId="0" xfId="0" applyFont="1" applyFill="1" applyBorder="1" applyAlignment="1" applyProtection="1">
      <alignment horizontal="center" vertical="center"/>
    </xf>
    <xf numFmtId="14" fontId="36" fillId="7" borderId="40" xfId="0" applyNumberFormat="1" applyFont="1" applyFill="1" applyBorder="1" applyAlignment="1" applyProtection="1">
      <alignment horizontal="center" vertical="center"/>
      <protection locked="0"/>
    </xf>
    <xf numFmtId="0" fontId="0" fillId="7" borderId="0" xfId="0" applyFill="1" applyBorder="1" applyAlignment="1" applyProtection="1">
      <alignment vertical="center"/>
    </xf>
    <xf numFmtId="0" fontId="0" fillId="7" borderId="32" xfId="0" applyFill="1" applyBorder="1" applyAlignment="1" applyProtection="1">
      <alignment vertical="center"/>
    </xf>
    <xf numFmtId="0" fontId="9" fillId="7" borderId="0" xfId="0" applyFont="1" applyFill="1" applyBorder="1" applyAlignment="1" applyProtection="1">
      <alignment horizontal="right" vertical="center"/>
    </xf>
    <xf numFmtId="0" fontId="0" fillId="7" borderId="31" xfId="0" applyFill="1" applyBorder="1" applyAlignment="1" applyProtection="1">
      <alignment vertical="center"/>
    </xf>
    <xf numFmtId="0" fontId="9" fillId="7" borderId="41" xfId="0" applyFont="1" applyFill="1" applyBorder="1" applyAlignment="1" applyProtection="1">
      <alignment horizontal="right" vertical="center"/>
    </xf>
    <xf numFmtId="0" fontId="9" fillId="7" borderId="0" xfId="0" applyFont="1" applyFill="1" applyBorder="1" applyAlignment="1" applyProtection="1">
      <alignment vertical="center"/>
    </xf>
    <xf numFmtId="0" fontId="9" fillId="7" borderId="42" xfId="0" applyFont="1" applyFill="1" applyBorder="1" applyAlignment="1" applyProtection="1">
      <alignment horizontal="right" vertical="center"/>
    </xf>
    <xf numFmtId="0" fontId="16" fillId="0" borderId="0" xfId="0" applyFont="1" applyAlignment="1" applyProtection="1">
      <alignment horizontal="left" vertical="center"/>
    </xf>
    <xf numFmtId="0" fontId="9" fillId="7" borderId="37" xfId="0" applyFont="1" applyFill="1" applyBorder="1" applyAlignment="1" applyProtection="1">
      <alignment horizontal="right" vertical="center"/>
    </xf>
    <xf numFmtId="0" fontId="9" fillId="7" borderId="38" xfId="0" applyFont="1" applyFill="1" applyBorder="1" applyAlignment="1" applyProtection="1">
      <alignment vertical="center"/>
    </xf>
    <xf numFmtId="0" fontId="9" fillId="7" borderId="38" xfId="0" applyFont="1" applyFill="1" applyBorder="1" applyAlignment="1" applyProtection="1">
      <alignment horizontal="right" vertical="center"/>
    </xf>
    <xf numFmtId="0" fontId="2" fillId="0" borderId="0" xfId="0" applyFont="1" applyAlignment="1" applyProtection="1">
      <alignment vertical="center"/>
    </xf>
    <xf numFmtId="0" fontId="33" fillId="6" borderId="0" xfId="0" applyFont="1" applyFill="1" applyBorder="1" applyAlignment="1" applyProtection="1">
      <alignment horizontal="left" vertical="center"/>
    </xf>
    <xf numFmtId="0" fontId="36" fillId="6" borderId="40" xfId="0" applyFont="1" applyFill="1" applyBorder="1" applyAlignment="1" applyProtection="1">
      <alignment horizontal="left" vertical="center"/>
      <protection locked="0"/>
    </xf>
    <xf numFmtId="0" fontId="4" fillId="6" borderId="0" xfId="0" applyFont="1" applyFill="1" applyBorder="1" applyAlignment="1" applyProtection="1">
      <alignment vertical="center"/>
    </xf>
    <xf numFmtId="49" fontId="26" fillId="6" borderId="43" xfId="0" applyNumberFormat="1" applyFont="1" applyFill="1" applyBorder="1" applyAlignment="1" applyProtection="1">
      <alignment vertical="center"/>
    </xf>
    <xf numFmtId="49" fontId="26" fillId="6" borderId="0" xfId="0" applyNumberFormat="1" applyFont="1" applyFill="1" applyBorder="1" applyAlignment="1" applyProtection="1">
      <alignment vertical="center"/>
    </xf>
    <xf numFmtId="0" fontId="9" fillId="6" borderId="31" xfId="0" applyFont="1" applyFill="1" applyBorder="1" applyAlignment="1" applyProtection="1">
      <alignment vertical="center"/>
    </xf>
    <xf numFmtId="0" fontId="36" fillId="6" borderId="0" xfId="0" applyFont="1" applyFill="1" applyBorder="1" applyAlignment="1" applyProtection="1">
      <alignment horizontal="left" vertical="center"/>
    </xf>
    <xf numFmtId="0" fontId="6" fillId="6" borderId="0" xfId="0" applyFont="1" applyFill="1" applyBorder="1" applyAlignment="1" applyProtection="1">
      <alignment vertical="justify" wrapText="1"/>
    </xf>
    <xf numFmtId="0" fontId="6" fillId="6" borderId="35" xfId="0" applyFont="1" applyFill="1" applyBorder="1" applyAlignment="1" applyProtection="1">
      <alignment vertical="justify" wrapText="1"/>
    </xf>
    <xf numFmtId="0" fontId="9" fillId="6" borderId="44" xfId="0" applyFont="1" applyFill="1" applyBorder="1" applyAlignment="1" applyProtection="1">
      <alignment horizontal="center" vertical="center"/>
    </xf>
    <xf numFmtId="0" fontId="9" fillId="6" borderId="35" xfId="0" applyFont="1" applyFill="1" applyBorder="1" applyAlignment="1" applyProtection="1">
      <alignment horizontal="center" vertical="center"/>
    </xf>
    <xf numFmtId="0" fontId="6" fillId="6" borderId="35" xfId="0" applyFont="1" applyFill="1" applyBorder="1" applyAlignment="1" applyProtection="1">
      <alignment horizontal="center" vertical="justify" wrapText="1"/>
    </xf>
    <xf numFmtId="0" fontId="9" fillId="6" borderId="35" xfId="0" applyFont="1" applyFill="1" applyBorder="1" applyAlignment="1" applyProtection="1">
      <alignment vertical="center"/>
    </xf>
    <xf numFmtId="14" fontId="32" fillId="6" borderId="35" xfId="0" applyNumberFormat="1" applyFont="1" applyFill="1" applyBorder="1" applyAlignment="1" applyProtection="1">
      <alignment horizontal="center" vertical="center"/>
    </xf>
    <xf numFmtId="0" fontId="0" fillId="6" borderId="45" xfId="0" applyFill="1" applyBorder="1" applyAlignment="1" applyProtection="1">
      <alignment vertical="center"/>
    </xf>
    <xf numFmtId="0" fontId="9" fillId="6" borderId="0" xfId="0" applyFont="1" applyFill="1" applyBorder="1" applyAlignment="1" applyProtection="1">
      <alignment vertical="center"/>
    </xf>
    <xf numFmtId="0" fontId="0" fillId="6" borderId="42" xfId="0" applyFill="1" applyBorder="1" applyAlignment="1" applyProtection="1">
      <alignment vertical="center"/>
    </xf>
    <xf numFmtId="0" fontId="0" fillId="6" borderId="43" xfId="0" applyFill="1" applyBorder="1" applyAlignment="1" applyProtection="1">
      <alignment vertical="center"/>
    </xf>
    <xf numFmtId="0" fontId="56" fillId="6" borderId="0" xfId="0" applyFont="1" applyFill="1" applyBorder="1" applyAlignment="1" applyProtection="1">
      <alignment vertical="justify" wrapText="1"/>
    </xf>
    <xf numFmtId="0" fontId="57" fillId="6" borderId="40" xfId="0" applyFont="1" applyFill="1" applyBorder="1" applyAlignment="1" applyProtection="1">
      <alignment horizontal="center" vertical="center"/>
      <protection locked="0"/>
    </xf>
    <xf numFmtId="0" fontId="56" fillId="6" borderId="0" xfId="0" applyFont="1" applyFill="1" applyBorder="1" applyAlignment="1" applyProtection="1">
      <alignment horizontal="center" vertical="justify" wrapText="1"/>
    </xf>
    <xf numFmtId="14" fontId="58" fillId="6" borderId="0" xfId="0" applyNumberFormat="1" applyFont="1" applyFill="1" applyBorder="1" applyAlignment="1" applyProtection="1">
      <alignment horizontal="center" vertical="center"/>
    </xf>
    <xf numFmtId="0" fontId="9" fillId="6" borderId="0" xfId="0" applyFont="1" applyFill="1" applyBorder="1" applyAlignment="1" applyProtection="1">
      <alignment horizontal="left"/>
    </xf>
    <xf numFmtId="0" fontId="9" fillId="6" borderId="43" xfId="0" applyFont="1" applyFill="1" applyBorder="1" applyAlignment="1" applyProtection="1">
      <alignment vertical="center"/>
    </xf>
    <xf numFmtId="0" fontId="51" fillId="6" borderId="0" xfId="0" applyFont="1" applyFill="1" applyBorder="1" applyAlignment="1" applyProtection="1">
      <alignment horizontal="center" vertical="center"/>
    </xf>
    <xf numFmtId="0" fontId="9" fillId="6" borderId="0" xfId="0" applyFont="1" applyFill="1" applyBorder="1" applyAlignment="1" applyProtection="1"/>
    <xf numFmtId="0" fontId="28" fillId="6" borderId="0" xfId="0" applyFont="1" applyFill="1" applyBorder="1" applyAlignment="1" applyProtection="1">
      <alignment horizontal="center" vertical="center"/>
    </xf>
    <xf numFmtId="0" fontId="52" fillId="6" borderId="40" xfId="0" applyFont="1" applyFill="1" applyBorder="1" applyAlignment="1" applyProtection="1">
      <alignment horizontal="center" vertical="justify" wrapText="1"/>
      <protection locked="0"/>
    </xf>
    <xf numFmtId="0" fontId="59" fillId="0" borderId="0" xfId="0" applyFont="1" applyAlignment="1" applyProtection="1">
      <alignment horizontal="center" vertical="center"/>
    </xf>
    <xf numFmtId="0" fontId="9" fillId="7" borderId="31" xfId="0" applyFont="1" applyFill="1" applyBorder="1" applyAlignment="1" applyProtection="1">
      <alignment horizontal="center" vertical="center"/>
    </xf>
    <xf numFmtId="0" fontId="9" fillId="7" borderId="0" xfId="0" applyFont="1" applyFill="1" applyBorder="1" applyAlignment="1" applyProtection="1">
      <alignment horizontal="center" vertical="center"/>
    </xf>
    <xf numFmtId="0" fontId="6" fillId="7" borderId="38" xfId="0" applyFont="1" applyFill="1" applyBorder="1" applyAlignment="1" applyProtection="1">
      <alignment vertical="justify" wrapText="1"/>
    </xf>
    <xf numFmtId="0" fontId="6" fillId="7" borderId="0" xfId="0" applyFont="1" applyFill="1" applyBorder="1" applyAlignment="1" applyProtection="1">
      <alignment horizontal="center" vertical="justify" wrapText="1"/>
    </xf>
    <xf numFmtId="14" fontId="32" fillId="7" borderId="0" xfId="0" applyNumberFormat="1" applyFont="1" applyFill="1" applyBorder="1" applyAlignment="1" applyProtection="1">
      <alignment horizontal="center" vertical="center"/>
    </xf>
    <xf numFmtId="0" fontId="0" fillId="0" borderId="31" xfId="0" applyBorder="1" applyProtection="1"/>
    <xf numFmtId="0" fontId="33" fillId="7" borderId="0" xfId="0" applyFont="1" applyFill="1" applyBorder="1" applyAlignment="1" applyProtection="1">
      <alignment horizontal="center" vertical="center"/>
    </xf>
    <xf numFmtId="0" fontId="15" fillId="7" borderId="0" xfId="0" applyFont="1" applyFill="1" applyBorder="1" applyAlignment="1" applyProtection="1">
      <alignment horizontal="right" vertical="center"/>
    </xf>
    <xf numFmtId="0" fontId="0" fillId="7" borderId="15" xfId="0" applyFill="1" applyBorder="1" applyAlignment="1" applyProtection="1">
      <alignment vertical="center"/>
    </xf>
    <xf numFmtId="0" fontId="0" fillId="7" borderId="53" xfId="0" applyFill="1" applyBorder="1" applyAlignment="1" applyProtection="1">
      <alignment vertical="center"/>
    </xf>
    <xf numFmtId="0" fontId="0" fillId="7" borderId="18" xfId="0" applyFill="1" applyBorder="1" applyAlignment="1" applyProtection="1">
      <alignment vertical="center"/>
    </xf>
    <xf numFmtId="0" fontId="61" fillId="8" borderId="49" xfId="0" applyFont="1" applyFill="1" applyBorder="1" applyAlignment="1" applyProtection="1">
      <alignment horizontal="center" vertical="center"/>
    </xf>
    <xf numFmtId="0" fontId="61" fillId="8" borderId="4" xfId="0" applyFont="1" applyFill="1" applyBorder="1" applyAlignment="1" applyProtection="1">
      <alignment horizontal="center" vertical="center"/>
    </xf>
    <xf numFmtId="0" fontId="61" fillId="8" borderId="55" xfId="0" applyFont="1" applyFill="1" applyBorder="1" applyAlignment="1" applyProtection="1">
      <alignment horizontal="center" vertical="center"/>
    </xf>
    <xf numFmtId="0" fontId="61" fillId="8" borderId="57" xfId="0" applyFont="1" applyFill="1" applyBorder="1" applyAlignment="1" applyProtection="1">
      <alignment horizontal="center" vertical="center"/>
    </xf>
    <xf numFmtId="0" fontId="28" fillId="8" borderId="19" xfId="0" applyFont="1" applyFill="1" applyBorder="1" applyAlignment="1" applyProtection="1">
      <alignment horizontal="center" vertical="center"/>
      <protection locked="0"/>
    </xf>
    <xf numFmtId="0" fontId="5" fillId="6" borderId="19" xfId="0" applyFont="1" applyFill="1" applyBorder="1" applyAlignment="1" applyProtection="1">
      <alignment horizontal="center" vertical="center"/>
    </xf>
    <xf numFmtId="0" fontId="28" fillId="8" borderId="57"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xf>
    <xf numFmtId="0" fontId="8" fillId="6" borderId="58" xfId="0" applyFont="1" applyFill="1" applyBorder="1" applyAlignment="1" applyProtection="1">
      <alignment horizontal="left" vertical="center"/>
    </xf>
    <xf numFmtId="0" fontId="5" fillId="6" borderId="24" xfId="0" applyFont="1" applyFill="1" applyBorder="1" applyAlignment="1" applyProtection="1">
      <alignment horizontal="center" vertical="center"/>
    </xf>
    <xf numFmtId="0" fontId="5" fillId="6" borderId="58" xfId="0" applyFont="1" applyFill="1" applyBorder="1" applyAlignment="1" applyProtection="1">
      <alignment horizontal="center" vertical="center" wrapText="1"/>
    </xf>
    <xf numFmtId="0" fontId="5" fillId="6" borderId="58" xfId="0" applyFont="1" applyFill="1" applyBorder="1" applyAlignment="1" applyProtection="1">
      <alignment horizontal="center" vertical="center"/>
    </xf>
    <xf numFmtId="0" fontId="29" fillId="8" borderId="59" xfId="0" applyFont="1" applyFill="1" applyBorder="1" applyAlignment="1" applyProtection="1">
      <alignment horizontal="center" vertical="center"/>
    </xf>
    <xf numFmtId="0" fontId="29" fillId="8" borderId="49"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8" fillId="6" borderId="60" xfId="0" applyFont="1" applyFill="1" applyBorder="1" applyAlignment="1" applyProtection="1">
      <alignment horizontal="left" vertical="center"/>
    </xf>
    <xf numFmtId="0" fontId="5" fillId="6" borderId="61" xfId="0" applyFont="1" applyFill="1" applyBorder="1" applyAlignment="1" applyProtection="1">
      <alignment horizontal="center" vertical="center"/>
    </xf>
    <xf numFmtId="0" fontId="5" fillId="6" borderId="61" xfId="0" applyFont="1" applyFill="1" applyBorder="1" applyAlignment="1" applyProtection="1">
      <alignment horizontal="center" vertical="center" wrapText="1"/>
    </xf>
    <xf numFmtId="0" fontId="5" fillId="6" borderId="60" xfId="0" applyFont="1" applyFill="1" applyBorder="1" applyAlignment="1" applyProtection="1">
      <alignment horizontal="center" vertical="center"/>
    </xf>
    <xf numFmtId="0" fontId="61" fillId="8" borderId="19" xfId="0" applyFont="1" applyFill="1" applyBorder="1" applyAlignment="1" applyProtection="1">
      <alignment horizontal="center" vertical="center"/>
    </xf>
    <xf numFmtId="0" fontId="5" fillId="6" borderId="62" xfId="0" applyFont="1" applyFill="1" applyBorder="1" applyAlignment="1" applyProtection="1">
      <alignment horizontal="center" vertical="center"/>
    </xf>
    <xf numFmtId="0" fontId="5" fillId="6" borderId="19" xfId="0" applyFont="1" applyFill="1" applyBorder="1" applyAlignment="1" applyProtection="1">
      <alignment horizontal="center" vertical="center" wrapText="1"/>
    </xf>
    <xf numFmtId="0" fontId="5" fillId="6" borderId="63" xfId="0" applyFont="1" applyFill="1" applyBorder="1" applyAlignment="1" applyProtection="1">
      <alignment horizontal="center" vertical="center"/>
    </xf>
    <xf numFmtId="0" fontId="8" fillId="6" borderId="23" xfId="0" applyFont="1" applyFill="1" applyBorder="1" applyAlignment="1" applyProtection="1">
      <alignment vertical="center"/>
    </xf>
    <xf numFmtId="0" fontId="8" fillId="6" borderId="61" xfId="0" applyFont="1" applyFill="1" applyBorder="1" applyAlignment="1" applyProtection="1">
      <alignment horizontal="left"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2" fontId="4" fillId="0" borderId="64" xfId="0" applyNumberFormat="1" applyFont="1" applyBorder="1"/>
    <xf numFmtId="2" fontId="5" fillId="0" borderId="65" xfId="0" applyNumberFormat="1" applyFont="1" applyBorder="1"/>
    <xf numFmtId="2" fontId="65" fillId="9" borderId="65" xfId="0" applyNumberFormat="1" applyFont="1" applyFill="1" applyBorder="1"/>
    <xf numFmtId="2" fontId="4" fillId="0" borderId="66" xfId="0" applyNumberFormat="1" applyFont="1" applyBorder="1"/>
    <xf numFmtId="2" fontId="4" fillId="0" borderId="19" xfId="0" applyNumberFormat="1" applyFont="1" applyBorder="1"/>
    <xf numFmtId="2" fontId="66" fillId="9" borderId="19" xfId="0" applyNumberFormat="1" applyFont="1" applyFill="1" applyBorder="1"/>
    <xf numFmtId="2" fontId="4" fillId="0" borderId="67" xfId="0" applyNumberFormat="1" applyFont="1" applyBorder="1"/>
    <xf numFmtId="2" fontId="4" fillId="0" borderId="68" xfId="0" applyNumberFormat="1" applyFont="1" applyBorder="1"/>
    <xf numFmtId="0" fontId="7" fillId="0" borderId="1" xfId="0" applyFont="1" applyFill="1" applyBorder="1" applyAlignment="1">
      <alignment horizontal="center" vertical="center"/>
    </xf>
    <xf numFmtId="0" fontId="7" fillId="0" borderId="69" xfId="0" applyFont="1" applyFill="1" applyBorder="1" applyAlignment="1">
      <alignment horizontal="center" vertical="center"/>
    </xf>
    <xf numFmtId="0" fontId="27" fillId="0" borderId="1" xfId="0" applyFont="1" applyFill="1" applyBorder="1" applyAlignment="1">
      <alignment horizontal="center" vertical="center"/>
    </xf>
    <xf numFmtId="2" fontId="14" fillId="0" borderId="3" xfId="0" applyNumberFormat="1" applyFont="1" applyFill="1" applyBorder="1" applyAlignment="1">
      <alignment horizontal="center" vertical="center"/>
    </xf>
    <xf numFmtId="10" fontId="14" fillId="0" borderId="70" xfId="2" applyNumberFormat="1" applyFont="1" applyFill="1" applyBorder="1" applyAlignment="1">
      <alignment horizontal="center" vertical="center"/>
    </xf>
    <xf numFmtId="39" fontId="14" fillId="0" borderId="71" xfId="3" applyNumberFormat="1" applyFont="1" applyFill="1" applyBorder="1" applyAlignment="1">
      <alignment horizontal="center" vertical="center"/>
    </xf>
    <xf numFmtId="10" fontId="14" fillId="0" borderId="72" xfId="2" applyNumberFormat="1" applyFont="1" applyFill="1" applyBorder="1" applyAlignment="1">
      <alignment horizontal="center" vertical="center"/>
    </xf>
    <xf numFmtId="4" fontId="14" fillId="0" borderId="73" xfId="0" applyNumberFormat="1" applyFont="1" applyFill="1" applyBorder="1" applyAlignment="1">
      <alignment horizontal="center" vertical="center"/>
    </xf>
    <xf numFmtId="4" fontId="14" fillId="0" borderId="74" xfId="3" applyNumberFormat="1" applyFont="1" applyFill="1" applyBorder="1" applyAlignment="1">
      <alignment horizontal="center" vertical="center"/>
    </xf>
    <xf numFmtId="10" fontId="14" fillId="0" borderId="74" xfId="3" applyNumberFormat="1" applyFont="1" applyFill="1" applyBorder="1" applyAlignment="1">
      <alignment horizontal="center" vertical="center"/>
    </xf>
    <xf numFmtId="0" fontId="27" fillId="0" borderId="2" xfId="0" applyFont="1" applyFill="1" applyBorder="1" applyAlignment="1">
      <alignment horizontal="center" vertical="center"/>
    </xf>
    <xf numFmtId="2" fontId="14" fillId="0" borderId="6" xfId="0" applyNumberFormat="1" applyFont="1" applyFill="1" applyBorder="1" applyAlignment="1">
      <alignment horizontal="center" vertical="center"/>
    </xf>
    <xf numFmtId="164" fontId="14" fillId="2" borderId="16" xfId="3" applyFont="1" applyFill="1" applyBorder="1" applyAlignment="1">
      <alignment horizontal="center" vertical="center"/>
    </xf>
    <xf numFmtId="4" fontId="9" fillId="2" borderId="12" xfId="3" applyNumberFormat="1" applyFont="1" applyFill="1" applyBorder="1" applyAlignment="1">
      <alignment horizontal="center" vertical="center"/>
    </xf>
    <xf numFmtId="4" fontId="9" fillId="2" borderId="14" xfId="3" applyNumberFormat="1" applyFont="1" applyFill="1" applyBorder="1" applyAlignment="1">
      <alignment horizontal="center" vertical="center"/>
    </xf>
    <xf numFmtId="0" fontId="61" fillId="8" borderId="0" xfId="0" applyFont="1" applyFill="1" applyBorder="1" applyAlignment="1" applyProtection="1">
      <alignment horizontal="center" vertical="center"/>
    </xf>
    <xf numFmtId="0" fontId="0" fillId="0" borderId="0" xfId="0" applyAlignment="1" applyProtection="1">
      <alignment horizontal="center"/>
    </xf>
    <xf numFmtId="0" fontId="3" fillId="0" borderId="0" xfId="0" applyFont="1" applyAlignment="1" applyProtection="1">
      <alignment horizontal="center"/>
    </xf>
    <xf numFmtId="0" fontId="4" fillId="0" borderId="0" xfId="0" applyFont="1" applyAlignment="1" applyProtection="1">
      <alignment horizontal="center" vertical="center"/>
    </xf>
    <xf numFmtId="0" fontId="0" fillId="0" borderId="0" xfId="0" applyProtection="1"/>
    <xf numFmtId="0" fontId="0" fillId="0" borderId="0" xfId="0" applyAlignment="1" applyProtection="1">
      <alignment horizontal="center" vertical="center"/>
    </xf>
    <xf numFmtId="0" fontId="0" fillId="0" borderId="0" xfId="0" applyBorder="1" applyProtection="1"/>
    <xf numFmtId="166" fontId="2" fillId="0" borderId="0" xfId="0" applyNumberFormat="1" applyFont="1" applyAlignment="1" applyProtection="1">
      <alignment horizontal="center" vertical="center"/>
    </xf>
    <xf numFmtId="0" fontId="60" fillId="8" borderId="48" xfId="0" applyFont="1" applyFill="1" applyBorder="1" applyAlignment="1" applyProtection="1">
      <alignment horizontal="left" vertical="center" wrapText="1"/>
    </xf>
    <xf numFmtId="0" fontId="60" fillId="8" borderId="4" xfId="0" applyFont="1" applyFill="1" applyBorder="1" applyAlignment="1" applyProtection="1">
      <alignment horizontal="center" vertical="center"/>
    </xf>
    <xf numFmtId="0" fontId="55" fillId="8" borderId="63" xfId="0" applyFont="1" applyFill="1" applyBorder="1" applyAlignment="1" applyProtection="1">
      <alignment horizontal="center" vertical="center" wrapText="1"/>
    </xf>
    <xf numFmtId="3" fontId="0" fillId="0" borderId="0" xfId="0" applyNumberFormat="1" applyAlignment="1" applyProtection="1">
      <alignment horizontal="center" vertical="center"/>
    </xf>
    <xf numFmtId="0" fontId="10" fillId="0" borderId="0" xfId="0" applyFont="1" applyAlignment="1" applyProtection="1">
      <alignment horizontal="center"/>
    </xf>
    <xf numFmtId="0" fontId="60" fillId="8" borderId="75" xfId="0" applyFont="1" applyFill="1" applyBorder="1" applyAlignment="1" applyProtection="1">
      <alignment horizontal="left" vertical="center" wrapText="1"/>
    </xf>
    <xf numFmtId="0" fontId="60" fillId="8" borderId="76" xfId="0" applyFont="1" applyFill="1" applyBorder="1" applyAlignment="1" applyProtection="1">
      <alignment horizontal="left" vertical="center" wrapText="1"/>
    </xf>
    <xf numFmtId="0" fontId="60" fillId="8" borderId="19" xfId="0" applyFont="1" applyFill="1" applyBorder="1" applyAlignment="1" applyProtection="1">
      <alignment horizontal="center" vertical="center"/>
    </xf>
    <xf numFmtId="0" fontId="16" fillId="0" borderId="0" xfId="0" applyFont="1" applyProtection="1"/>
    <xf numFmtId="0" fontId="60" fillId="8" borderId="43" xfId="0" applyFont="1" applyFill="1" applyBorder="1" applyAlignment="1" applyProtection="1">
      <alignment horizontal="left" vertical="center" wrapText="1"/>
    </xf>
    <xf numFmtId="0" fontId="60" fillId="8" borderId="54" xfId="0" applyFont="1" applyFill="1" applyBorder="1" applyAlignment="1" applyProtection="1">
      <alignment horizontal="left" vertical="center" wrapText="1"/>
    </xf>
    <xf numFmtId="0" fontId="0" fillId="0" borderId="43" xfId="0" applyBorder="1" applyAlignment="1" applyProtection="1">
      <alignment vertical="center"/>
    </xf>
    <xf numFmtId="3" fontId="0" fillId="0" borderId="0" xfId="0" applyNumberFormat="1" applyAlignment="1" applyProtection="1">
      <alignment vertical="center"/>
    </xf>
    <xf numFmtId="0" fontId="55" fillId="8" borderId="63" xfId="0" applyFont="1" applyFill="1" applyBorder="1" applyAlignment="1" applyProtection="1">
      <alignment horizontal="center" vertical="center"/>
    </xf>
    <xf numFmtId="0" fontId="60" fillId="8" borderId="19" xfId="0" applyFont="1" applyFill="1" applyBorder="1" applyAlignment="1" applyProtection="1">
      <alignment horizontal="center" vertical="center" wrapText="1"/>
    </xf>
    <xf numFmtId="0" fontId="0" fillId="0" borderId="0" xfId="0" applyFill="1" applyBorder="1" applyAlignment="1" applyProtection="1">
      <alignment vertical="center"/>
    </xf>
    <xf numFmtId="0" fontId="55" fillId="8" borderId="81" xfId="0" applyFont="1" applyFill="1" applyBorder="1" applyAlignment="1" applyProtection="1">
      <alignment horizontal="center" vertical="center"/>
    </xf>
    <xf numFmtId="0" fontId="60" fillId="0" borderId="0" xfId="0" applyFont="1" applyFill="1" applyBorder="1" applyAlignment="1" applyProtection="1">
      <alignment horizontal="left" vertical="center" wrapText="1"/>
    </xf>
    <xf numFmtId="0" fontId="60" fillId="0" borderId="0" xfId="0"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xf>
    <xf numFmtId="3" fontId="1" fillId="0" borderId="0" xfId="0" applyNumberFormat="1" applyFont="1" applyAlignment="1" applyProtection="1">
      <alignment horizontal="center" vertical="center"/>
    </xf>
    <xf numFmtId="0" fontId="1" fillId="0" borderId="0" xfId="0" applyFont="1" applyAlignment="1" applyProtection="1">
      <alignment horizontal="center" vertical="center"/>
    </xf>
    <xf numFmtId="0" fontId="12" fillId="0" borderId="0" xfId="0" applyFont="1" applyBorder="1" applyAlignment="1" applyProtection="1">
      <alignment horizontal="justify" vertical="center"/>
    </xf>
    <xf numFmtId="0" fontId="46" fillId="0" borderId="0" xfId="0" applyFont="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left"/>
    </xf>
    <xf numFmtId="0" fontId="60" fillId="8" borderId="19" xfId="0" applyFont="1" applyFill="1" applyBorder="1" applyAlignment="1" applyProtection="1">
      <alignment horizontal="left" vertical="center" wrapText="1"/>
    </xf>
    <xf numFmtId="0" fontId="55" fillId="8" borderId="19" xfId="0" applyFont="1" applyFill="1" applyBorder="1" applyAlignment="1" applyProtection="1">
      <alignment horizontal="center" vertical="center" wrapText="1"/>
    </xf>
    <xf numFmtId="0" fontId="60" fillId="8" borderId="19" xfId="0" applyFont="1" applyFill="1" applyBorder="1" applyAlignment="1" applyProtection="1">
      <alignment horizontal="center" wrapText="1"/>
    </xf>
    <xf numFmtId="3" fontId="0" fillId="0" borderId="0" xfId="0" applyNumberFormat="1" applyProtection="1"/>
    <xf numFmtId="0" fontId="0" fillId="0" borderId="0" xfId="0" applyAlignment="1" applyProtection="1">
      <alignment horizontal="right" vertical="center"/>
    </xf>
    <xf numFmtId="0" fontId="62" fillId="6" borderId="19" xfId="0" applyFont="1" applyFill="1" applyBorder="1" applyAlignment="1" applyProtection="1">
      <alignment horizontal="left" vertical="center"/>
    </xf>
    <xf numFmtId="0" fontId="55" fillId="8" borderId="55"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55" fillId="8" borderId="83" xfId="0" applyFont="1" applyFill="1" applyBorder="1" applyAlignment="1" applyProtection="1">
      <alignment horizontal="center" vertical="center" wrapText="1"/>
    </xf>
    <xf numFmtId="0" fontId="60" fillId="8" borderId="55" xfId="0" applyFont="1" applyFill="1" applyBorder="1" applyAlignment="1" applyProtection="1">
      <alignment vertical="center" wrapText="1"/>
    </xf>
    <xf numFmtId="0" fontId="60" fillId="8" borderId="19" xfId="0" applyFont="1" applyFill="1" applyBorder="1" applyAlignment="1" applyProtection="1">
      <alignment horizontal="justify" vertical="center" wrapText="1"/>
    </xf>
    <xf numFmtId="0" fontId="59" fillId="0" borderId="0" xfId="0" applyFont="1" applyAlignment="1" applyProtection="1">
      <alignment horizontal="center"/>
    </xf>
    <xf numFmtId="0" fontId="0" fillId="0" borderId="0" xfId="0" applyBorder="1" applyAlignment="1" applyProtection="1">
      <alignment vertical="center"/>
    </xf>
    <xf numFmtId="0" fontId="62" fillId="6" borderId="84" xfId="0" applyFont="1" applyFill="1" applyBorder="1" applyAlignment="1" applyProtection="1">
      <alignment horizontal="left" vertical="center"/>
    </xf>
    <xf numFmtId="166" fontId="2" fillId="0" borderId="0" xfId="0" applyNumberFormat="1" applyFont="1" applyAlignment="1" applyProtection="1">
      <alignment vertical="center"/>
    </xf>
    <xf numFmtId="0" fontId="60" fillId="8" borderId="54" xfId="0" applyFont="1" applyFill="1" applyBorder="1" applyAlignment="1" applyProtection="1">
      <alignment horizontal="left" vertical="center"/>
    </xf>
    <xf numFmtId="0" fontId="0" fillId="0" borderId="43" xfId="0" applyFill="1" applyBorder="1" applyAlignment="1" applyProtection="1">
      <alignment vertical="center"/>
    </xf>
    <xf numFmtId="0" fontId="60" fillId="8" borderId="43" xfId="0" applyFont="1" applyFill="1" applyBorder="1" applyAlignment="1" applyProtection="1">
      <alignment horizontal="left" vertical="center"/>
    </xf>
    <xf numFmtId="0" fontId="60" fillId="8" borderId="0" xfId="0" applyFont="1" applyFill="1" applyBorder="1" applyAlignment="1" applyProtection="1">
      <alignment horizontal="center" vertical="center" wrapText="1"/>
    </xf>
    <xf numFmtId="0" fontId="55" fillId="8" borderId="42" xfId="0" applyFont="1" applyFill="1" applyBorder="1" applyAlignment="1" applyProtection="1">
      <alignment horizontal="center" vertical="center" wrapText="1"/>
    </xf>
    <xf numFmtId="0" fontId="60" fillId="8" borderId="0" xfId="0" applyFont="1" applyFill="1" applyBorder="1" applyAlignment="1" applyProtection="1">
      <alignment horizontal="center" vertical="center"/>
    </xf>
    <xf numFmtId="0" fontId="55" fillId="8" borderId="56" xfId="0" applyFont="1" applyFill="1" applyBorder="1" applyAlignment="1" applyProtection="1">
      <alignment horizontal="center" vertical="center" wrapText="1"/>
    </xf>
    <xf numFmtId="0" fontId="62" fillId="6" borderId="76" xfId="0" applyFont="1" applyFill="1" applyBorder="1" applyAlignment="1" applyProtection="1">
      <alignment horizontal="left" vertical="center"/>
    </xf>
    <xf numFmtId="0" fontId="61" fillId="8" borderId="24" xfId="0" applyFont="1" applyFill="1" applyBorder="1" applyAlignment="1" applyProtection="1">
      <alignment horizontal="center"/>
    </xf>
    <xf numFmtId="0" fontId="55" fillId="8" borderId="85" xfId="0" applyFont="1" applyFill="1" applyBorder="1" applyAlignment="1" applyProtection="1">
      <alignment horizontal="center" vertical="center" wrapText="1"/>
    </xf>
    <xf numFmtId="0" fontId="61" fillId="8" borderId="0" xfId="0" applyFont="1" applyFill="1" applyBorder="1" applyAlignment="1" applyProtection="1">
      <alignment horizontal="center"/>
    </xf>
    <xf numFmtId="0" fontId="61" fillId="8" borderId="19" xfId="0" applyFont="1" applyFill="1" applyBorder="1" applyAlignment="1" applyProtection="1">
      <alignment horizontal="center"/>
    </xf>
    <xf numFmtId="0" fontId="55" fillId="8" borderId="56" xfId="0" applyFont="1" applyFill="1" applyBorder="1" applyAlignment="1" applyProtection="1">
      <alignment horizontal="center" vertical="center"/>
    </xf>
    <xf numFmtId="0" fontId="60" fillId="8" borderId="77" xfId="0" applyFont="1" applyFill="1" applyBorder="1" applyAlignment="1" applyProtection="1">
      <alignment horizontal="left" vertical="center"/>
    </xf>
    <xf numFmtId="0" fontId="60" fillId="8" borderId="84" xfId="0" applyFont="1" applyFill="1" applyBorder="1" applyAlignment="1" applyProtection="1">
      <alignment horizontal="left" vertical="center"/>
    </xf>
    <xf numFmtId="0" fontId="60" fillId="8" borderId="79" xfId="0" applyFont="1" applyFill="1" applyBorder="1" applyAlignment="1" applyProtection="1">
      <alignment horizontal="left" vertical="center"/>
    </xf>
    <xf numFmtId="0" fontId="60" fillId="0" borderId="0" xfId="0" applyFont="1" applyFill="1" applyBorder="1" applyAlignment="1" applyProtection="1">
      <alignment horizontal="left" vertical="center"/>
    </xf>
    <xf numFmtId="0" fontId="60" fillId="0" borderId="0" xfId="0" applyFont="1" applyFill="1" applyBorder="1" applyAlignment="1" applyProtection="1">
      <alignment horizontal="center" vertical="center"/>
    </xf>
    <xf numFmtId="166" fontId="0" fillId="0" borderId="0" xfId="0" applyNumberFormat="1" applyProtection="1"/>
    <xf numFmtId="166" fontId="0" fillId="0" borderId="0" xfId="0" applyNumberFormat="1" applyAlignment="1" applyProtection="1">
      <alignment vertical="center"/>
    </xf>
    <xf numFmtId="166" fontId="0" fillId="0" borderId="0" xfId="0" applyNumberFormat="1" applyBorder="1" applyAlignment="1" applyProtection="1">
      <alignment vertical="center"/>
    </xf>
    <xf numFmtId="0" fontId="61" fillId="8" borderId="55" xfId="0" applyFont="1" applyFill="1" applyBorder="1" applyAlignment="1" applyProtection="1">
      <alignment horizontal="center" vertical="center" wrapText="1"/>
    </xf>
    <xf numFmtId="0" fontId="55" fillId="8" borderId="55" xfId="0" applyFont="1" applyFill="1" applyBorder="1" applyAlignment="1" applyProtection="1">
      <alignment horizontal="center" vertical="center" wrapText="1"/>
    </xf>
    <xf numFmtId="0" fontId="61" fillId="8" borderId="19" xfId="0" applyFont="1" applyFill="1" applyBorder="1" applyAlignment="1" applyProtection="1">
      <alignment horizontal="center" vertical="center" wrapText="1"/>
    </xf>
    <xf numFmtId="0" fontId="55" fillId="8" borderId="71" xfId="0" applyFont="1" applyFill="1" applyBorder="1" applyAlignment="1" applyProtection="1">
      <alignment horizontal="center" vertical="center" wrapText="1"/>
    </xf>
    <xf numFmtId="0" fontId="60" fillId="0" borderId="0" xfId="0" applyFont="1" applyFill="1" applyBorder="1" applyAlignment="1" applyProtection="1">
      <alignment horizontal="justify" vertical="center" wrapText="1"/>
    </xf>
    <xf numFmtId="0" fontId="61" fillId="0" borderId="0" xfId="0"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left" vertical="top" wrapText="1"/>
    </xf>
    <xf numFmtId="0" fontId="0" fillId="0" borderId="0" xfId="0" applyAlignment="1" applyProtection="1">
      <alignment horizontal="right"/>
    </xf>
    <xf numFmtId="2" fontId="0" fillId="0" borderId="0" xfId="0" applyNumberFormat="1" applyProtection="1"/>
    <xf numFmtId="2" fontId="0" fillId="0" borderId="0" xfId="0" applyNumberFormat="1" applyAlignment="1" applyProtection="1">
      <alignment vertical="center"/>
    </xf>
    <xf numFmtId="0" fontId="15" fillId="0" borderId="0" xfId="0" applyFont="1" applyAlignment="1" applyProtection="1">
      <alignment horizontal="center" vertical="center"/>
    </xf>
    <xf numFmtId="0" fontId="17" fillId="0" borderId="0" xfId="0" applyFont="1" applyAlignment="1" applyProtection="1">
      <alignment horizontal="center"/>
    </xf>
    <xf numFmtId="2" fontId="13" fillId="0" borderId="0" xfId="0" applyNumberFormat="1" applyFont="1" applyAlignment="1" applyProtection="1">
      <alignment horizontal="center"/>
    </xf>
    <xf numFmtId="2" fontId="3" fillId="0" borderId="0" xfId="0" applyNumberFormat="1" applyFont="1" applyAlignment="1" applyProtection="1">
      <alignment horizontal="center"/>
    </xf>
    <xf numFmtId="0" fontId="61" fillId="8" borderId="0" xfId="0" applyFont="1" applyFill="1" applyBorder="1" applyAlignment="1" applyProtection="1">
      <alignment horizontal="center" vertical="center" wrapText="1"/>
    </xf>
    <xf numFmtId="0" fontId="55" fillId="8" borderId="58" xfId="0" applyFont="1" applyFill="1" applyBorder="1" applyAlignment="1" applyProtection="1">
      <alignment horizontal="center" vertical="center" wrapText="1"/>
    </xf>
    <xf numFmtId="0" fontId="60" fillId="8" borderId="55" xfId="0" applyFont="1" applyFill="1" applyBorder="1" applyAlignment="1" applyProtection="1">
      <alignment horizontal="justify" vertical="center" wrapText="1"/>
    </xf>
    <xf numFmtId="0" fontId="51" fillId="6" borderId="40" xfId="0" applyFont="1" applyFill="1" applyBorder="1" applyAlignment="1" applyProtection="1">
      <alignment horizontal="center" vertical="center"/>
      <protection locked="0"/>
    </xf>
    <xf numFmtId="0" fontId="51" fillId="6" borderId="46"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36" fillId="6" borderId="40" xfId="0" applyFont="1" applyFill="1" applyBorder="1" applyAlignment="1" applyProtection="1">
      <alignment horizontal="center" vertical="justify" wrapText="1"/>
      <protection locked="0"/>
    </xf>
    <xf numFmtId="0" fontId="60" fillId="8" borderId="19" xfId="0" applyFont="1" applyFill="1" applyBorder="1" applyAlignment="1" applyProtection="1">
      <alignment horizontal="left" vertical="center" wrapText="1"/>
    </xf>
    <xf numFmtId="0" fontId="61" fillId="8" borderId="55" xfId="0" applyFont="1" applyFill="1" applyBorder="1" applyAlignment="1" applyProtection="1">
      <alignment horizontal="center" vertical="center"/>
    </xf>
    <xf numFmtId="0" fontId="60" fillId="8" borderId="55" xfId="0" applyFont="1" applyFill="1" applyBorder="1" applyAlignment="1" applyProtection="1">
      <alignment horizontal="center" vertical="center" wrapText="1"/>
    </xf>
    <xf numFmtId="0" fontId="60" fillId="8" borderId="24" xfId="0" applyFont="1" applyFill="1" applyBorder="1" applyAlignment="1" applyProtection="1">
      <alignment horizontal="center" vertical="center" wrapText="1"/>
    </xf>
    <xf numFmtId="0" fontId="15" fillId="8" borderId="48" xfId="0" applyFont="1" applyFill="1" applyBorder="1" applyAlignment="1" applyProtection="1">
      <alignment horizontal="left" vertical="center" wrapText="1"/>
    </xf>
    <xf numFmtId="0" fontId="15" fillId="8" borderId="19" xfId="0" applyFont="1" applyFill="1" applyBorder="1" applyAlignment="1" applyProtection="1">
      <alignment horizontal="center" vertical="center" wrapText="1"/>
    </xf>
    <xf numFmtId="0" fontId="10" fillId="8" borderId="19" xfId="0" applyFont="1" applyFill="1" applyBorder="1" applyAlignment="1" applyProtection="1">
      <alignment horizontal="center" vertical="center" wrapText="1"/>
    </xf>
    <xf numFmtId="0" fontId="10" fillId="8" borderId="55" xfId="0" applyFont="1" applyFill="1" applyBorder="1" applyAlignment="1" applyProtection="1">
      <alignment horizontal="center" vertical="center"/>
    </xf>
    <xf numFmtId="0" fontId="10" fillId="8" borderId="42" xfId="0" applyFont="1" applyFill="1" applyBorder="1" applyAlignment="1" applyProtection="1">
      <alignment horizontal="center" vertical="center" wrapText="1"/>
    </xf>
    <xf numFmtId="0" fontId="60" fillId="8" borderId="75" xfId="0" applyFont="1" applyFill="1" applyBorder="1" applyAlignment="1" applyProtection="1">
      <alignment vertical="center" wrapText="1"/>
    </xf>
    <xf numFmtId="0" fontId="60" fillId="8" borderId="97" xfId="0" applyFont="1" applyFill="1" applyBorder="1" applyAlignment="1" applyProtection="1">
      <alignment vertical="center" wrapText="1"/>
    </xf>
    <xf numFmtId="0" fontId="60" fillId="8" borderId="104" xfId="0" applyFont="1" applyFill="1" applyBorder="1" applyAlignment="1" applyProtection="1">
      <alignment vertical="center" wrapText="1"/>
    </xf>
    <xf numFmtId="0" fontId="10" fillId="8" borderId="56" xfId="0" applyFont="1" applyFill="1" applyBorder="1" applyAlignment="1" applyProtection="1">
      <alignment horizontal="center" vertical="center" wrapText="1"/>
    </xf>
    <xf numFmtId="0" fontId="60" fillId="8" borderId="49" xfId="0" applyFont="1" applyFill="1" applyBorder="1" applyAlignment="1" applyProtection="1">
      <alignment vertical="center"/>
    </xf>
    <xf numFmtId="0" fontId="60" fillId="8" borderId="23" xfId="0" applyFont="1" applyFill="1" applyBorder="1" applyAlignment="1" applyProtection="1">
      <alignment vertical="center" wrapText="1"/>
    </xf>
    <xf numFmtId="0" fontId="60" fillId="8" borderId="49" xfId="0" applyFont="1" applyFill="1" applyBorder="1" applyAlignment="1" applyProtection="1">
      <alignment vertical="center" wrapText="1"/>
    </xf>
    <xf numFmtId="0" fontId="60" fillId="8" borderId="4" xfId="0" applyFont="1" applyFill="1" applyBorder="1" applyAlignment="1" applyProtection="1">
      <alignment vertical="center" wrapText="1"/>
    </xf>
    <xf numFmtId="0" fontId="60" fillId="8" borderId="48" xfId="0" applyFont="1" applyFill="1" applyBorder="1" applyAlignment="1" applyProtection="1">
      <alignment horizontal="left" vertical="center" wrapText="1"/>
    </xf>
    <xf numFmtId="0" fontId="9" fillId="6" borderId="0" xfId="0" applyFont="1" applyFill="1" applyBorder="1" applyAlignment="1" applyProtection="1">
      <alignment horizontal="right" vertical="center"/>
    </xf>
    <xf numFmtId="0" fontId="6" fillId="6" borderId="31" xfId="0" applyFont="1" applyFill="1" applyBorder="1" applyAlignment="1" applyProtection="1">
      <alignment horizontal="center" vertical="justify" wrapText="1"/>
    </xf>
    <xf numFmtId="0" fontId="6" fillId="6" borderId="0" xfId="0" applyFont="1" applyFill="1" applyBorder="1" applyAlignment="1" applyProtection="1">
      <alignment horizontal="center" vertical="justify" wrapText="1"/>
    </xf>
    <xf numFmtId="0" fontId="9" fillId="6" borderId="31" xfId="0" applyFont="1" applyFill="1" applyBorder="1" applyAlignment="1" applyProtection="1">
      <alignment horizontal="right" vertical="center"/>
    </xf>
    <xf numFmtId="0" fontId="9" fillId="6" borderId="31" xfId="0" applyFont="1" applyFill="1" applyBorder="1" applyAlignment="1" applyProtection="1">
      <alignment horizontal="left" vertical="center"/>
    </xf>
    <xf numFmtId="0" fontId="9" fillId="6" borderId="0" xfId="0" applyFont="1" applyFill="1" applyBorder="1" applyAlignment="1" applyProtection="1">
      <alignment horizontal="left" vertical="center"/>
    </xf>
    <xf numFmtId="0" fontId="9" fillId="6" borderId="31" xfId="0"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9" fillId="6" borderId="0" xfId="0" applyFont="1" applyFill="1" applyBorder="1" applyAlignment="1" applyProtection="1">
      <alignment horizontal="right"/>
    </xf>
    <xf numFmtId="0" fontId="9" fillId="6" borderId="43" xfId="0" applyFont="1" applyFill="1" applyBorder="1" applyAlignment="1" applyProtection="1">
      <alignment horizontal="right"/>
    </xf>
    <xf numFmtId="0" fontId="9" fillId="6" borderId="43" xfId="0" applyFont="1" applyFill="1" applyBorder="1" applyAlignment="1" applyProtection="1">
      <alignment horizontal="right" vertical="center"/>
    </xf>
    <xf numFmtId="0" fontId="9" fillId="6" borderId="43" xfId="0" applyFont="1" applyFill="1" applyBorder="1" applyAlignment="1" applyProtection="1">
      <alignment horizontal="center" vertical="center"/>
    </xf>
    <xf numFmtId="0" fontId="15" fillId="8" borderId="54" xfId="0" applyFont="1" applyFill="1" applyBorder="1" applyAlignment="1" applyProtection="1">
      <alignment horizontal="left" vertical="center" wrapText="1"/>
    </xf>
    <xf numFmtId="0" fontId="15" fillId="8" borderId="72" xfId="0" applyFont="1" applyFill="1" applyBorder="1" applyAlignment="1" applyProtection="1">
      <alignment horizontal="center" vertical="center"/>
    </xf>
    <xf numFmtId="0" fontId="15" fillId="8" borderId="76" xfId="0" applyFont="1" applyFill="1" applyBorder="1" applyAlignment="1" applyProtection="1">
      <alignment horizontal="left" vertical="center" wrapText="1"/>
    </xf>
    <xf numFmtId="0" fontId="15" fillId="8" borderId="75" xfId="0" applyFont="1" applyFill="1" applyBorder="1" applyAlignment="1" applyProtection="1">
      <alignment horizontal="left" vertical="center" wrapText="1"/>
    </xf>
    <xf numFmtId="0" fontId="15" fillId="8" borderId="79" xfId="0" applyFont="1" applyFill="1" applyBorder="1" applyAlignment="1" applyProtection="1">
      <alignment horizontal="left" vertical="center" wrapText="1"/>
    </xf>
    <xf numFmtId="0" fontId="15" fillId="8" borderId="80" xfId="0" applyFont="1" applyFill="1" applyBorder="1" applyAlignment="1" applyProtection="1">
      <alignment horizontal="center" vertical="center" wrapText="1"/>
    </xf>
    <xf numFmtId="0" fontId="68" fillId="8" borderId="63" xfId="0" applyFont="1" applyFill="1" applyBorder="1" applyAlignment="1" applyProtection="1">
      <alignment horizontal="center" vertical="center" wrapText="1"/>
    </xf>
    <xf numFmtId="0" fontId="68" fillId="8" borderId="63" xfId="0" applyFont="1" applyFill="1" applyBorder="1" applyAlignment="1" applyProtection="1">
      <alignment horizontal="center" vertical="center"/>
    </xf>
    <xf numFmtId="0" fontId="68" fillId="8" borderId="81" xfId="0" applyFont="1" applyFill="1" applyBorder="1" applyAlignment="1" applyProtection="1">
      <alignment horizontal="center" vertical="center"/>
    </xf>
    <xf numFmtId="0" fontId="15" fillId="8" borderId="19" xfId="0" applyFont="1" applyFill="1" applyBorder="1" applyAlignment="1" applyProtection="1">
      <alignment horizontal="left" vertical="center" wrapText="1"/>
    </xf>
    <xf numFmtId="0" fontId="15" fillId="8" borderId="55" xfId="0" applyFont="1" applyFill="1" applyBorder="1" applyAlignment="1" applyProtection="1">
      <alignment horizontal="center" vertical="center" wrapText="1"/>
    </xf>
    <xf numFmtId="0" fontId="15" fillId="8" borderId="19" xfId="0" applyFont="1" applyFill="1" applyBorder="1" applyAlignment="1" applyProtection="1">
      <alignment horizontal="left" vertical="center"/>
    </xf>
    <xf numFmtId="0" fontId="15" fillId="8" borderId="19" xfId="0" applyFont="1" applyFill="1" applyBorder="1" applyAlignment="1" applyProtection="1">
      <alignment horizontal="justify" vertical="center" wrapText="1"/>
    </xf>
    <xf numFmtId="0" fontId="15" fillId="8" borderId="4" xfId="0" applyFont="1" applyFill="1" applyBorder="1" applyAlignment="1" applyProtection="1">
      <alignment horizontal="justify" vertical="center" wrapText="1"/>
    </xf>
    <xf numFmtId="0" fontId="15" fillId="8" borderId="13" xfId="0" applyFont="1" applyFill="1" applyBorder="1" applyAlignment="1" applyProtection="1">
      <alignment horizontal="justify" vertical="center" wrapText="1"/>
    </xf>
    <xf numFmtId="0" fontId="0" fillId="0" borderId="0" xfId="0" applyAlignment="1" applyProtection="1">
      <alignment vertical="center"/>
      <protection locked="0"/>
    </xf>
    <xf numFmtId="0" fontId="60" fillId="8" borderId="48" xfId="0" applyFont="1" applyFill="1" applyBorder="1" applyAlignment="1" applyProtection="1">
      <alignment horizontal="left" vertical="center" wrapText="1"/>
    </xf>
    <xf numFmtId="0" fontId="55" fillId="8" borderId="56" xfId="0" applyFont="1" applyFill="1" applyBorder="1" applyAlignment="1" applyProtection="1">
      <alignment horizontal="center" vertical="center"/>
    </xf>
    <xf numFmtId="0" fontId="61" fillId="8" borderId="55" xfId="0" applyFont="1" applyFill="1" applyBorder="1" applyAlignment="1" applyProtection="1">
      <alignment horizontal="center" vertical="center"/>
    </xf>
    <xf numFmtId="1" fontId="0" fillId="0" borderId="0" xfId="0" applyNumberFormat="1" applyAlignment="1" applyProtection="1">
      <alignment horizontal="center" vertical="center"/>
    </xf>
    <xf numFmtId="0" fontId="8" fillId="6" borderId="77" xfId="0" applyFont="1" applyFill="1" applyBorder="1" applyAlignment="1" applyProtection="1">
      <alignment horizontal="left" vertical="center"/>
    </xf>
    <xf numFmtId="0" fontId="8" fillId="6" borderId="105" xfId="0" applyFont="1" applyFill="1" applyBorder="1" applyAlignment="1" applyProtection="1">
      <alignment horizontal="left" vertical="center"/>
    </xf>
    <xf numFmtId="0" fontId="5" fillId="6" borderId="106" xfId="0" applyFont="1" applyFill="1" applyBorder="1" applyAlignment="1" applyProtection="1">
      <alignment horizontal="center" vertical="center"/>
    </xf>
    <xf numFmtId="0" fontId="28" fillId="0" borderId="0" xfId="0" applyFont="1" applyFill="1" applyBorder="1" applyAlignment="1" applyProtection="1">
      <alignment horizontal="center" vertical="center"/>
      <protection locked="0"/>
    </xf>
    <xf numFmtId="0" fontId="60" fillId="8" borderId="50" xfId="0" applyFont="1" applyFill="1" applyBorder="1" applyAlignment="1" applyProtection="1">
      <alignment vertical="center"/>
    </xf>
    <xf numFmtId="0" fontId="28" fillId="8" borderId="107" xfId="0" applyFont="1" applyFill="1" applyBorder="1" applyAlignment="1" applyProtection="1">
      <alignment horizontal="center" vertical="center"/>
      <protection locked="0"/>
    </xf>
    <xf numFmtId="0" fontId="60" fillId="8" borderId="107" xfId="0" applyFont="1" applyFill="1" applyBorder="1" applyAlignment="1" applyProtection="1">
      <alignment horizontal="center" vertical="center" wrapText="1"/>
    </xf>
    <xf numFmtId="0" fontId="61" fillId="8" borderId="107" xfId="0" applyFont="1" applyFill="1" applyBorder="1" applyAlignment="1" applyProtection="1">
      <alignment horizontal="center" vertical="center"/>
    </xf>
    <xf numFmtId="0" fontId="55" fillId="8" borderId="108" xfId="0" applyFont="1" applyFill="1" applyBorder="1" applyAlignment="1" applyProtection="1">
      <alignment horizontal="center" vertical="center" wrapText="1"/>
    </xf>
    <xf numFmtId="0" fontId="8" fillId="6" borderId="48" xfId="0" applyFont="1" applyFill="1" applyBorder="1" applyAlignment="1" applyProtection="1">
      <alignment vertical="center"/>
    </xf>
    <xf numFmtId="0" fontId="60" fillId="8" borderId="48" xfId="0" applyFont="1" applyFill="1" applyBorder="1" applyAlignment="1" applyProtection="1">
      <alignment vertical="center"/>
    </xf>
    <xf numFmtId="0" fontId="60" fillId="8" borderId="77" xfId="0" applyFont="1" applyFill="1" applyBorder="1" applyAlignment="1" applyProtection="1">
      <alignment horizontal="left" vertical="center"/>
      <protection locked="0"/>
    </xf>
    <xf numFmtId="0" fontId="60" fillId="8" borderId="84" xfId="0" applyFont="1" applyFill="1" applyBorder="1" applyAlignment="1" applyProtection="1">
      <alignment vertical="center"/>
      <protection locked="0"/>
    </xf>
    <xf numFmtId="0" fontId="60" fillId="8" borderId="109" xfId="0" applyFont="1" applyFill="1" applyBorder="1" applyAlignment="1" applyProtection="1">
      <alignment horizontal="left" vertical="center" wrapText="1"/>
    </xf>
    <xf numFmtId="0" fontId="9" fillId="6" borderId="43" xfId="0" applyFont="1" applyFill="1" applyBorder="1" applyAlignment="1" applyProtection="1">
      <alignment horizontal="right" vertical="center"/>
    </xf>
    <xf numFmtId="0" fontId="9" fillId="6" borderId="0" xfId="0" applyFont="1" applyFill="1" applyBorder="1" applyAlignment="1" applyProtection="1">
      <alignment horizontal="right" vertical="center"/>
    </xf>
    <xf numFmtId="0" fontId="51" fillId="6" borderId="78" xfId="0" applyFont="1" applyFill="1" applyBorder="1" applyAlignment="1" applyProtection="1">
      <alignment horizontal="left" vertical="center"/>
      <protection locked="0"/>
    </xf>
    <xf numFmtId="0" fontId="57" fillId="6" borderId="87" xfId="0" applyFont="1" applyFill="1" applyBorder="1" applyAlignment="1" applyProtection="1">
      <alignment horizontal="left" vertical="center"/>
      <protection locked="0"/>
    </xf>
    <xf numFmtId="0" fontId="57" fillId="6" borderId="86" xfId="0" applyFont="1" applyFill="1" applyBorder="1" applyAlignment="1" applyProtection="1">
      <alignment horizontal="left" vertical="center"/>
      <protection locked="0"/>
    </xf>
    <xf numFmtId="0" fontId="9" fillId="6" borderId="43" xfId="0" applyFont="1" applyFill="1" applyBorder="1" applyAlignment="1" applyProtection="1">
      <alignment horizontal="left" vertical="center" wrapText="1"/>
    </xf>
    <xf numFmtId="0" fontId="9" fillId="6" borderId="0" xfId="0" applyFont="1" applyFill="1" applyBorder="1" applyAlignment="1" applyProtection="1">
      <alignment horizontal="left" vertical="center" wrapText="1"/>
    </xf>
    <xf numFmtId="0" fontId="9" fillId="6" borderId="42" xfId="0" applyFont="1" applyFill="1" applyBorder="1" applyAlignment="1" applyProtection="1">
      <alignment horizontal="left" vertical="center" wrapText="1"/>
    </xf>
    <xf numFmtId="0" fontId="9" fillId="6" borderId="44" xfId="0" applyFont="1" applyFill="1" applyBorder="1" applyAlignment="1" applyProtection="1">
      <alignment horizontal="left" vertical="top"/>
      <protection locked="0"/>
    </xf>
    <xf numFmtId="0" fontId="9" fillId="6" borderId="35" xfId="0" applyFont="1" applyFill="1" applyBorder="1" applyAlignment="1" applyProtection="1">
      <alignment horizontal="left" vertical="top"/>
      <protection locked="0"/>
    </xf>
    <xf numFmtId="0" fontId="9" fillId="6" borderId="45" xfId="0" applyFont="1" applyFill="1" applyBorder="1" applyAlignment="1" applyProtection="1">
      <alignment horizontal="left" vertical="top"/>
      <protection locked="0"/>
    </xf>
    <xf numFmtId="0" fontId="9" fillId="6" borderId="43" xfId="0" applyFont="1" applyFill="1" applyBorder="1" applyAlignment="1" applyProtection="1">
      <alignment horizontal="left" vertical="top"/>
      <protection locked="0"/>
    </xf>
    <xf numFmtId="0" fontId="9" fillId="6" borderId="0" xfId="0" applyFont="1" applyFill="1" applyBorder="1" applyAlignment="1" applyProtection="1">
      <alignment horizontal="left" vertical="top"/>
      <protection locked="0"/>
    </xf>
    <xf numFmtId="0" fontId="9" fillId="6" borderId="42" xfId="0" applyFont="1" applyFill="1" applyBorder="1" applyAlignment="1" applyProtection="1">
      <alignment horizontal="left" vertical="top"/>
      <protection locked="0"/>
    </xf>
    <xf numFmtId="0" fontId="9" fillId="6" borderId="51" xfId="0" applyFont="1" applyFill="1" applyBorder="1" applyAlignment="1" applyProtection="1">
      <alignment horizontal="left" vertical="top"/>
      <protection locked="0"/>
    </xf>
    <xf numFmtId="0" fontId="9" fillId="6" borderId="38" xfId="0" applyFont="1" applyFill="1" applyBorder="1" applyAlignment="1" applyProtection="1">
      <alignment horizontal="left" vertical="top"/>
      <protection locked="0"/>
    </xf>
    <xf numFmtId="0" fontId="9" fillId="6" borderId="52" xfId="0" applyFont="1" applyFill="1" applyBorder="1" applyAlignment="1" applyProtection="1">
      <alignment horizontal="left" vertical="top"/>
      <protection locked="0"/>
    </xf>
    <xf numFmtId="0" fontId="36" fillId="7" borderId="44" xfId="0" applyFont="1" applyFill="1" applyBorder="1" applyAlignment="1" applyProtection="1">
      <alignment horizontal="left" vertical="top" wrapText="1"/>
      <protection locked="0"/>
    </xf>
    <xf numFmtId="0" fontId="36" fillId="7" borderId="35" xfId="0" applyFont="1" applyFill="1" applyBorder="1" applyAlignment="1" applyProtection="1">
      <alignment horizontal="left" vertical="top" wrapText="1"/>
      <protection locked="0"/>
    </xf>
    <xf numFmtId="0" fontId="36" fillId="7" borderId="45" xfId="0" applyFont="1" applyFill="1" applyBorder="1" applyAlignment="1" applyProtection="1">
      <alignment horizontal="left" vertical="top" wrapText="1"/>
      <protection locked="0"/>
    </xf>
    <xf numFmtId="0" fontId="36" fillId="7" borderId="43" xfId="0" applyFont="1" applyFill="1" applyBorder="1" applyAlignment="1" applyProtection="1">
      <alignment horizontal="left" vertical="top" wrapText="1"/>
      <protection locked="0"/>
    </xf>
    <xf numFmtId="0" fontId="36" fillId="7" borderId="0" xfId="0" applyFont="1" applyFill="1" applyBorder="1" applyAlignment="1" applyProtection="1">
      <alignment horizontal="left" vertical="top" wrapText="1"/>
      <protection locked="0"/>
    </xf>
    <xf numFmtId="0" fontId="36" fillId="7" borderId="42" xfId="0" applyFont="1" applyFill="1" applyBorder="1" applyAlignment="1" applyProtection="1">
      <alignment horizontal="left" vertical="top" wrapText="1"/>
      <protection locked="0"/>
    </xf>
    <xf numFmtId="0" fontId="36" fillId="7" borderId="51" xfId="0" applyFont="1" applyFill="1" applyBorder="1" applyAlignment="1" applyProtection="1">
      <alignment horizontal="left" vertical="top" wrapText="1"/>
      <protection locked="0"/>
    </xf>
    <xf numFmtId="0" fontId="36" fillId="7" borderId="38" xfId="0" applyFont="1" applyFill="1" applyBorder="1" applyAlignment="1" applyProtection="1">
      <alignment horizontal="left" vertical="top" wrapText="1"/>
      <protection locked="0"/>
    </xf>
    <xf numFmtId="0" fontId="36" fillId="7" borderId="52" xfId="0" applyFont="1" applyFill="1" applyBorder="1" applyAlignment="1" applyProtection="1">
      <alignment horizontal="left" vertical="top" wrapText="1"/>
      <protection locked="0"/>
    </xf>
    <xf numFmtId="0" fontId="7" fillId="7" borderId="31" xfId="0" applyFont="1" applyFill="1" applyBorder="1" applyAlignment="1" applyProtection="1">
      <alignment horizontal="right" vertical="center"/>
    </xf>
    <xf numFmtId="0" fontId="0" fillId="0" borderId="42" xfId="0" applyBorder="1" applyProtection="1"/>
    <xf numFmtId="0" fontId="0" fillId="0" borderId="31" xfId="0" applyBorder="1" applyProtection="1"/>
    <xf numFmtId="0" fontId="7" fillId="7" borderId="31" xfId="0" applyFont="1" applyFill="1" applyBorder="1" applyAlignment="1" applyProtection="1">
      <alignment horizontal="right" vertical="center" wrapText="1"/>
    </xf>
    <xf numFmtId="0" fontId="9" fillId="6" borderId="42" xfId="0" applyFont="1" applyFill="1" applyBorder="1" applyAlignment="1" applyProtection="1">
      <alignment horizontal="right" vertical="center"/>
    </xf>
    <xf numFmtId="0" fontId="9" fillId="6" borderId="0" xfId="0" applyFont="1" applyFill="1" applyBorder="1" applyAlignment="1" applyProtection="1">
      <alignment horizontal="right"/>
    </xf>
    <xf numFmtId="0" fontId="9" fillId="6" borderId="43" xfId="0"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9" fillId="6" borderId="43" xfId="0" applyFont="1" applyFill="1" applyBorder="1" applyAlignment="1" applyProtection="1">
      <alignment horizontal="right"/>
    </xf>
    <xf numFmtId="0" fontId="36" fillId="6" borderId="78" xfId="0" applyFont="1" applyFill="1" applyBorder="1" applyAlignment="1" applyProtection="1">
      <alignment horizontal="left" vertical="justify" wrapText="1"/>
      <protection locked="0"/>
    </xf>
    <xf numFmtId="0" fontId="36" fillId="6" borderId="87" xfId="0" applyFont="1" applyFill="1" applyBorder="1" applyAlignment="1" applyProtection="1">
      <alignment horizontal="left" vertical="justify" wrapText="1"/>
      <protection locked="0"/>
    </xf>
    <xf numFmtId="0" fontId="36" fillId="6" borderId="86" xfId="0" applyFont="1" applyFill="1" applyBorder="1" applyAlignment="1" applyProtection="1">
      <alignment horizontal="left" vertical="justify" wrapText="1"/>
      <protection locked="0"/>
    </xf>
    <xf numFmtId="0" fontId="9" fillId="6" borderId="31" xfId="0" applyFont="1" applyFill="1" applyBorder="1" applyAlignment="1" applyProtection="1">
      <alignment horizontal="center" vertical="center"/>
    </xf>
    <xf numFmtId="0" fontId="6" fillId="6" borderId="43" xfId="0" applyFont="1" applyFill="1" applyBorder="1" applyAlignment="1" applyProtection="1">
      <alignment horizontal="center" vertical="justify" wrapText="1"/>
    </xf>
    <xf numFmtId="0" fontId="6" fillId="6" borderId="0" xfId="0" applyFont="1" applyFill="1" applyBorder="1" applyAlignment="1" applyProtection="1">
      <alignment horizontal="center" vertical="justify" wrapText="1"/>
    </xf>
    <xf numFmtId="0" fontId="9" fillId="6" borderId="31" xfId="0" applyFont="1" applyFill="1" applyBorder="1" applyAlignment="1" applyProtection="1">
      <alignment horizontal="right" vertical="center"/>
    </xf>
    <xf numFmtId="0" fontId="6" fillId="6" borderId="31" xfId="0" applyFont="1" applyFill="1" applyBorder="1" applyAlignment="1" applyProtection="1">
      <alignment horizontal="center" vertical="justify" wrapText="1"/>
    </xf>
    <xf numFmtId="0" fontId="36" fillId="6" borderId="78" xfId="0" applyFont="1" applyFill="1" applyBorder="1" applyAlignment="1" applyProtection="1">
      <alignment horizontal="left" vertical="center"/>
      <protection locked="0"/>
    </xf>
    <xf numFmtId="0" fontId="36" fillId="6" borderId="87" xfId="0" applyFont="1" applyFill="1" applyBorder="1" applyAlignment="1" applyProtection="1">
      <alignment horizontal="left" vertical="center"/>
      <protection locked="0"/>
    </xf>
    <xf numFmtId="0" fontId="36" fillId="6" borderId="86" xfId="0" applyFont="1" applyFill="1" applyBorder="1" applyAlignment="1" applyProtection="1">
      <alignment horizontal="left" vertical="center"/>
      <protection locked="0"/>
    </xf>
    <xf numFmtId="0" fontId="36" fillId="6" borderId="88" xfId="0" applyFont="1" applyFill="1" applyBorder="1" applyAlignment="1" applyProtection="1">
      <alignment horizontal="left" vertical="center"/>
      <protection locked="0"/>
    </xf>
    <xf numFmtId="0" fontId="54" fillId="6" borderId="78" xfId="1" applyFont="1" applyFill="1" applyBorder="1" applyAlignment="1" applyProtection="1">
      <alignment horizontal="left" vertical="center"/>
      <protection locked="0"/>
    </xf>
    <xf numFmtId="0" fontId="13" fillId="6" borderId="87" xfId="0" applyFont="1" applyFill="1" applyBorder="1" applyAlignment="1" applyProtection="1">
      <alignment horizontal="left" vertical="center"/>
      <protection locked="0"/>
    </xf>
    <xf numFmtId="0" fontId="13" fillId="6" borderId="86" xfId="0" applyFont="1" applyFill="1" applyBorder="1" applyAlignment="1" applyProtection="1">
      <alignment horizontal="left" vertical="center"/>
      <protection locked="0"/>
    </xf>
    <xf numFmtId="0" fontId="9" fillId="6" borderId="31" xfId="0" applyFont="1" applyFill="1" applyBorder="1" applyAlignment="1" applyProtection="1">
      <alignment horizontal="left" vertical="center"/>
    </xf>
    <xf numFmtId="0" fontId="9" fillId="6" borderId="0" xfId="0" applyFont="1" applyFill="1" applyBorder="1" applyAlignment="1" applyProtection="1">
      <alignment horizontal="left" vertical="center"/>
    </xf>
    <xf numFmtId="0" fontId="9" fillId="6" borderId="42" xfId="0" applyFont="1" applyFill="1" applyBorder="1" applyAlignment="1" applyProtection="1">
      <alignment horizontal="left" vertical="center"/>
    </xf>
    <xf numFmtId="14" fontId="10" fillId="6" borderId="78" xfId="0" applyNumberFormat="1" applyFont="1" applyFill="1" applyBorder="1" applyAlignment="1" applyProtection="1">
      <alignment horizontal="left" vertical="center"/>
      <protection locked="0"/>
    </xf>
    <xf numFmtId="0" fontId="55" fillId="6" borderId="87" xfId="0" applyFont="1" applyFill="1" applyBorder="1" applyAlignment="1" applyProtection="1">
      <alignment horizontal="left" vertical="center"/>
      <protection locked="0"/>
    </xf>
    <xf numFmtId="0" fontId="55" fillId="6" borderId="86" xfId="0" applyFont="1" applyFill="1" applyBorder="1" applyAlignment="1" applyProtection="1">
      <alignment horizontal="left" vertical="center"/>
      <protection locked="0"/>
    </xf>
    <xf numFmtId="0" fontId="0" fillId="6" borderId="0" xfId="0" applyFill="1" applyBorder="1" applyAlignment="1" applyProtection="1">
      <alignment horizontal="left" vertical="center"/>
    </xf>
    <xf numFmtId="49" fontId="36" fillId="6" borderId="78" xfId="0" applyNumberFormat="1" applyFont="1" applyFill="1" applyBorder="1" applyAlignment="1" applyProtection="1">
      <alignment horizontal="left" vertical="center"/>
      <protection locked="0"/>
    </xf>
    <xf numFmtId="49" fontId="36" fillId="6" borderId="86" xfId="0" applyNumberFormat="1" applyFont="1" applyFill="1" applyBorder="1" applyAlignment="1" applyProtection="1">
      <alignment horizontal="left" vertical="center"/>
      <protection locked="0"/>
    </xf>
    <xf numFmtId="0" fontId="27" fillId="10" borderId="89" xfId="0" applyFont="1" applyFill="1" applyBorder="1" applyAlignment="1" applyProtection="1">
      <alignment horizontal="center" vertical="center" wrapText="1"/>
    </xf>
    <xf numFmtId="0" fontId="27" fillId="10" borderId="90" xfId="0" applyFont="1" applyFill="1" applyBorder="1" applyAlignment="1" applyProtection="1">
      <alignment horizontal="center" vertical="center" wrapText="1"/>
    </xf>
    <xf numFmtId="0" fontId="27" fillId="10" borderId="91" xfId="0" applyFont="1" applyFill="1" applyBorder="1" applyAlignment="1" applyProtection="1">
      <alignment horizontal="center" vertical="center" wrapText="1"/>
    </xf>
    <xf numFmtId="0" fontId="31" fillId="10" borderId="92" xfId="0" applyFont="1" applyFill="1" applyBorder="1" applyAlignment="1" applyProtection="1">
      <alignment horizontal="center" vertical="center"/>
    </xf>
    <xf numFmtId="0" fontId="31" fillId="10" borderId="93" xfId="0" applyFont="1" applyFill="1" applyBorder="1" applyAlignment="1" applyProtection="1">
      <alignment horizontal="center" vertical="center"/>
    </xf>
    <xf numFmtId="0" fontId="31" fillId="10" borderId="94" xfId="0" applyFont="1" applyFill="1" applyBorder="1" applyAlignment="1" applyProtection="1">
      <alignment horizontal="center" vertical="center"/>
    </xf>
    <xf numFmtId="14" fontId="51" fillId="7" borderId="78" xfId="0" applyNumberFormat="1" applyFont="1" applyFill="1" applyBorder="1" applyAlignment="1" applyProtection="1">
      <alignment horizontal="center" vertical="center"/>
      <protection locked="0"/>
    </xf>
    <xf numFmtId="0" fontId="51" fillId="7" borderId="86" xfId="0" applyFont="1" applyFill="1" applyBorder="1" applyAlignment="1" applyProtection="1">
      <alignment horizontal="center" vertical="center"/>
      <protection locked="0"/>
    </xf>
    <xf numFmtId="14" fontId="32" fillId="7" borderId="0" xfId="0" applyNumberFormat="1" applyFont="1" applyFill="1" applyBorder="1" applyAlignment="1" applyProtection="1">
      <alignment horizontal="left" vertical="center"/>
    </xf>
    <xf numFmtId="0" fontId="51" fillId="7" borderId="78" xfId="0" applyFont="1" applyFill="1" applyBorder="1" applyAlignment="1" applyProtection="1">
      <alignment vertical="center"/>
      <protection locked="0"/>
    </xf>
    <xf numFmtId="0" fontId="51" fillId="7" borderId="87" xfId="0" applyFont="1" applyFill="1" applyBorder="1" applyAlignment="1" applyProtection="1">
      <alignment vertical="center"/>
      <protection locked="0"/>
    </xf>
    <xf numFmtId="0" fontId="51" fillId="7" borderId="86" xfId="0" applyFont="1" applyFill="1" applyBorder="1" applyAlignment="1" applyProtection="1">
      <alignment vertical="center"/>
      <protection locked="0"/>
    </xf>
    <xf numFmtId="0" fontId="36" fillId="7" borderId="78" xfId="0" applyFont="1" applyFill="1" applyBorder="1" applyAlignment="1" applyProtection="1">
      <alignment vertical="center"/>
      <protection locked="0"/>
    </xf>
    <xf numFmtId="0" fontId="36" fillId="7" borderId="87" xfId="0" applyFont="1" applyFill="1" applyBorder="1" applyAlignment="1" applyProtection="1">
      <alignment vertical="center"/>
      <protection locked="0"/>
    </xf>
    <xf numFmtId="0" fontId="36" fillId="7" borderId="86" xfId="0" applyFont="1" applyFill="1" applyBorder="1" applyAlignment="1" applyProtection="1">
      <alignment vertical="center"/>
      <protection locked="0"/>
    </xf>
    <xf numFmtId="0" fontId="52" fillId="7" borderId="78" xfId="0" applyFont="1" applyFill="1" applyBorder="1" applyAlignment="1" applyProtection="1">
      <alignment vertical="center"/>
      <protection locked="0"/>
    </xf>
    <xf numFmtId="0" fontId="52" fillId="7" borderId="86" xfId="0" applyFont="1" applyFill="1" applyBorder="1" applyAlignment="1" applyProtection="1">
      <alignment vertical="center"/>
      <protection locked="0"/>
    </xf>
    <xf numFmtId="14" fontId="36" fillId="7" borderId="78" xfId="0" applyNumberFormat="1" applyFont="1" applyFill="1" applyBorder="1" applyAlignment="1" applyProtection="1">
      <alignment vertical="center"/>
      <protection locked="0"/>
    </xf>
    <xf numFmtId="14" fontId="36" fillId="7" borderId="86" xfId="0" applyNumberFormat="1" applyFont="1" applyFill="1" applyBorder="1" applyAlignment="1" applyProtection="1">
      <alignment vertical="center"/>
      <protection locked="0"/>
    </xf>
    <xf numFmtId="0" fontId="36" fillId="6" borderId="78" xfId="0" applyNumberFormat="1" applyFont="1" applyFill="1" applyBorder="1" applyAlignment="1" applyProtection="1">
      <alignment horizontal="left" vertical="center"/>
      <protection locked="0"/>
    </xf>
    <xf numFmtId="49" fontId="36" fillId="6" borderId="87" xfId="0" applyNumberFormat="1" applyFont="1" applyFill="1" applyBorder="1" applyAlignment="1" applyProtection="1">
      <alignment horizontal="left" vertical="center"/>
      <protection locked="0"/>
    </xf>
    <xf numFmtId="0" fontId="36" fillId="7" borderId="87" xfId="0" applyFont="1" applyFill="1" applyBorder="1" applyAlignment="1" applyProtection="1">
      <alignment horizontal="center" vertical="center"/>
    </xf>
    <xf numFmtId="14" fontId="32" fillId="7" borderId="87" xfId="0" applyNumberFormat="1" applyFont="1" applyFill="1" applyBorder="1" applyAlignment="1" applyProtection="1">
      <alignment horizontal="left" vertical="center"/>
    </xf>
    <xf numFmtId="0" fontId="60" fillId="8" borderId="55" xfId="0" applyFont="1" applyFill="1" applyBorder="1" applyAlignment="1" applyProtection="1">
      <alignment horizontal="center" vertical="center"/>
    </xf>
    <xf numFmtId="0" fontId="60" fillId="8" borderId="58" xfId="0" applyFont="1" applyFill="1" applyBorder="1" applyAlignment="1" applyProtection="1">
      <alignment horizontal="center" vertical="center"/>
    </xf>
    <xf numFmtId="0" fontId="60" fillId="8" borderId="48" xfId="0" applyFont="1" applyFill="1" applyBorder="1" applyAlignment="1" applyProtection="1">
      <alignment horizontal="left" vertical="center" wrapText="1"/>
    </xf>
    <xf numFmtId="0" fontId="60" fillId="8" borderId="49" xfId="0" applyFont="1" applyFill="1" applyBorder="1" applyAlignment="1" applyProtection="1">
      <alignment horizontal="left" vertical="center" wrapText="1"/>
    </xf>
    <xf numFmtId="0" fontId="60" fillId="8" borderId="50" xfId="0" applyFont="1" applyFill="1" applyBorder="1" applyAlignment="1" applyProtection="1">
      <alignment horizontal="left" vertical="center" wrapText="1"/>
    </xf>
    <xf numFmtId="0" fontId="60" fillId="8" borderId="24" xfId="0" applyFont="1" applyFill="1" applyBorder="1" applyAlignment="1" applyProtection="1">
      <alignment horizontal="center" vertical="center"/>
    </xf>
    <xf numFmtId="0" fontId="15" fillId="0" borderId="44"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45" xfId="0" applyFont="1" applyBorder="1" applyAlignment="1" applyProtection="1">
      <alignment horizontal="left" vertical="top" wrapText="1"/>
      <protection locked="0"/>
    </xf>
    <xf numFmtId="0" fontId="15" fillId="0" borderId="43"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42" xfId="0" applyFont="1" applyBorder="1" applyAlignment="1" applyProtection="1">
      <alignment horizontal="left" vertical="top" wrapText="1"/>
      <protection locked="0"/>
    </xf>
    <xf numFmtId="0" fontId="15" fillId="0" borderId="51" xfId="0" applyFont="1" applyBorder="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2" xfId="0" applyFont="1" applyBorder="1" applyAlignment="1" applyProtection="1">
      <alignment horizontal="left" vertical="top" wrapText="1"/>
      <protection locked="0"/>
    </xf>
    <xf numFmtId="0" fontId="15" fillId="8" borderId="78" xfId="0" applyFont="1" applyFill="1" applyBorder="1" applyAlignment="1" applyProtection="1">
      <alignment horizontal="center" vertical="center"/>
    </xf>
    <xf numFmtId="0" fontId="15" fillId="8" borderId="87" xfId="0" applyFont="1" applyFill="1" applyBorder="1" applyAlignment="1" applyProtection="1">
      <alignment horizontal="center" vertical="center"/>
    </xf>
    <xf numFmtId="0" fontId="15" fillId="8" borderId="86" xfId="0" applyFont="1" applyFill="1" applyBorder="1" applyAlignment="1" applyProtection="1">
      <alignment horizontal="center" vertical="center"/>
    </xf>
    <xf numFmtId="0" fontId="15" fillId="0" borderId="95" xfId="0" applyFont="1" applyBorder="1" applyAlignment="1" applyProtection="1">
      <alignment horizontal="left" vertical="top" wrapText="1"/>
      <protection locked="0"/>
    </xf>
    <xf numFmtId="0" fontId="15" fillId="0" borderId="22" xfId="0" applyFont="1" applyBorder="1" applyAlignment="1" applyProtection="1">
      <alignment horizontal="left" vertical="top" wrapText="1"/>
      <protection locked="0"/>
    </xf>
    <xf numFmtId="0" fontId="15" fillId="0" borderId="96" xfId="0" applyFont="1" applyBorder="1" applyAlignment="1" applyProtection="1">
      <alignment horizontal="left" vertical="top" wrapText="1"/>
      <protection locked="0"/>
    </xf>
    <xf numFmtId="0" fontId="15" fillId="0" borderId="31" xfId="0" applyFont="1" applyBorder="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15" fillId="0" borderId="53"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60" fillId="8" borderId="55" xfId="0" applyFont="1" applyFill="1" applyBorder="1" applyAlignment="1" applyProtection="1">
      <alignment horizontal="center" vertical="center" wrapText="1"/>
    </xf>
    <xf numFmtId="0" fontId="60" fillId="8" borderId="24" xfId="0" applyFont="1" applyFill="1" applyBorder="1" applyAlignment="1" applyProtection="1">
      <alignment horizontal="center" vertical="center" wrapText="1"/>
    </xf>
    <xf numFmtId="0" fontId="15" fillId="8" borderId="89" xfId="0" applyFont="1" applyFill="1" applyBorder="1" applyAlignment="1" applyProtection="1">
      <alignment horizontal="center" vertical="center"/>
    </xf>
    <xf numFmtId="0" fontId="15" fillId="8" borderId="90" xfId="0" applyFont="1" applyFill="1" applyBorder="1" applyAlignment="1" applyProtection="1">
      <alignment horizontal="center" vertical="center"/>
    </xf>
    <xf numFmtId="0" fontId="15" fillId="8" borderId="91" xfId="0" applyFont="1" applyFill="1" applyBorder="1" applyAlignment="1" applyProtection="1">
      <alignment horizontal="center" vertical="center"/>
    </xf>
    <xf numFmtId="0" fontId="31" fillId="10" borderId="89" xfId="0" applyFont="1" applyFill="1" applyBorder="1" applyAlignment="1" applyProtection="1">
      <alignment horizontal="center" vertical="center"/>
    </xf>
    <xf numFmtId="0" fontId="31" fillId="10" borderId="90" xfId="0" applyFont="1" applyFill="1" applyBorder="1" applyAlignment="1" applyProtection="1">
      <alignment horizontal="center" vertical="center"/>
    </xf>
    <xf numFmtId="0" fontId="31" fillId="10" borderId="91" xfId="0" applyFont="1" applyFill="1" applyBorder="1" applyAlignment="1" applyProtection="1">
      <alignment horizontal="center" vertical="center"/>
    </xf>
    <xf numFmtId="0" fontId="60" fillId="8" borderId="58" xfId="0" applyFont="1" applyFill="1" applyBorder="1" applyAlignment="1" applyProtection="1">
      <alignment horizontal="center" vertical="center" wrapText="1"/>
    </xf>
    <xf numFmtId="0" fontId="60" fillId="8" borderId="72" xfId="0" applyFont="1" applyFill="1" applyBorder="1" applyAlignment="1" applyProtection="1">
      <alignment horizontal="left" vertical="center" wrapText="1"/>
    </xf>
    <xf numFmtId="0" fontId="60" fillId="8" borderId="97" xfId="0" applyFont="1" applyFill="1" applyBorder="1" applyAlignment="1" applyProtection="1">
      <alignment horizontal="left" vertical="center" wrapText="1"/>
    </xf>
    <xf numFmtId="0" fontId="60" fillId="8" borderId="71" xfId="0" applyFont="1" applyFill="1" applyBorder="1" applyAlignment="1" applyProtection="1">
      <alignment horizontal="left" vertical="center" wrapText="1"/>
    </xf>
    <xf numFmtId="0" fontId="15" fillId="8" borderId="55" xfId="0" applyFont="1" applyFill="1" applyBorder="1" applyAlignment="1" applyProtection="1">
      <alignment horizontal="center" vertical="center"/>
    </xf>
    <xf numFmtId="0" fontId="15" fillId="8" borderId="58" xfId="0" applyFont="1" applyFill="1" applyBorder="1" applyAlignment="1" applyProtection="1">
      <alignment horizontal="center" vertical="center"/>
    </xf>
    <xf numFmtId="0" fontId="15" fillId="8" borderId="24" xfId="0" applyFont="1" applyFill="1" applyBorder="1" applyAlignment="1" applyProtection="1">
      <alignment horizontal="center" vertical="center"/>
    </xf>
    <xf numFmtId="0" fontId="63" fillId="8" borderId="56" xfId="0" applyFont="1" applyFill="1" applyBorder="1" applyAlignment="1" applyProtection="1">
      <alignment horizontal="center" vertical="center"/>
    </xf>
    <xf numFmtId="0" fontId="63" fillId="8" borderId="62" xfId="0" applyFont="1" applyFill="1" applyBorder="1" applyAlignment="1" applyProtection="1">
      <alignment horizontal="center" vertical="center"/>
    </xf>
    <xf numFmtId="0" fontId="63" fillId="8" borderId="85" xfId="0" applyFont="1" applyFill="1" applyBorder="1" applyAlignment="1" applyProtection="1">
      <alignment horizontal="center" vertical="center"/>
    </xf>
    <xf numFmtId="0" fontId="68" fillId="0" borderId="95" xfId="0" applyFont="1" applyBorder="1" applyAlignment="1" applyProtection="1">
      <alignment horizontal="left" vertical="top" wrapText="1"/>
      <protection locked="0"/>
    </xf>
    <xf numFmtId="0" fontId="60" fillId="8" borderId="75" xfId="0" applyFont="1" applyFill="1" applyBorder="1" applyAlignment="1" applyProtection="1">
      <alignment horizontal="left" vertical="center" wrapText="1"/>
    </xf>
    <xf numFmtId="0" fontId="60" fillId="8" borderId="104" xfId="0" applyFont="1" applyFill="1" applyBorder="1" applyAlignment="1" applyProtection="1">
      <alignment horizontal="left" vertical="center" wrapText="1"/>
    </xf>
    <xf numFmtId="0" fontId="60" fillId="8" borderId="82" xfId="0" applyFont="1" applyFill="1" applyBorder="1" applyAlignment="1" applyProtection="1">
      <alignment horizontal="center" vertical="center"/>
    </xf>
    <xf numFmtId="0" fontId="60" fillId="8" borderId="80" xfId="0" applyFont="1" applyFill="1" applyBorder="1" applyAlignment="1" applyProtection="1">
      <alignment horizontal="center" vertical="center"/>
    </xf>
    <xf numFmtId="0" fontId="55" fillId="8" borderId="56" xfId="0" applyFont="1" applyFill="1" applyBorder="1" applyAlignment="1" applyProtection="1">
      <alignment horizontal="center" vertical="center"/>
    </xf>
    <xf numFmtId="0" fontId="55" fillId="8" borderId="42" xfId="0" applyFont="1" applyFill="1" applyBorder="1" applyAlignment="1" applyProtection="1">
      <alignment horizontal="center" vertical="center"/>
    </xf>
    <xf numFmtId="0" fontId="55" fillId="8" borderId="85" xfId="0" applyFont="1" applyFill="1" applyBorder="1" applyAlignment="1" applyProtection="1">
      <alignment horizontal="center" vertical="center"/>
    </xf>
    <xf numFmtId="0" fontId="28" fillId="8" borderId="55" xfId="0" applyFont="1" applyFill="1" applyBorder="1" applyAlignment="1" applyProtection="1">
      <alignment horizontal="center" vertical="center"/>
      <protection locked="0"/>
    </xf>
    <xf numFmtId="0" fontId="28" fillId="8" borderId="58" xfId="0" applyFont="1" applyFill="1" applyBorder="1" applyAlignment="1" applyProtection="1">
      <alignment horizontal="center" vertical="center"/>
      <protection locked="0"/>
    </xf>
    <xf numFmtId="0" fontId="28" fillId="8" borderId="24" xfId="0" applyFont="1" applyFill="1" applyBorder="1" applyAlignment="1" applyProtection="1">
      <alignment horizontal="center" vertical="center"/>
      <protection locked="0"/>
    </xf>
    <xf numFmtId="0" fontId="61" fillId="8" borderId="55" xfId="0" applyFont="1" applyFill="1" applyBorder="1" applyAlignment="1" applyProtection="1">
      <alignment horizontal="center" vertical="center"/>
    </xf>
    <xf numFmtId="0" fontId="61" fillId="8" borderId="58" xfId="0" applyFont="1" applyFill="1" applyBorder="1" applyAlignment="1" applyProtection="1">
      <alignment horizontal="center" vertical="center"/>
    </xf>
    <xf numFmtId="0" fontId="61" fillId="8" borderId="24" xfId="0" applyFont="1" applyFill="1" applyBorder="1" applyAlignment="1" applyProtection="1">
      <alignment horizontal="center" vertical="center"/>
    </xf>
    <xf numFmtId="0" fontId="55" fillId="8" borderId="62" xfId="0" applyFont="1" applyFill="1" applyBorder="1" applyAlignment="1" applyProtection="1">
      <alignment horizontal="center" vertical="center"/>
    </xf>
    <xf numFmtId="0" fontId="15" fillId="8" borderId="95" xfId="0" applyFont="1" applyFill="1" applyBorder="1" applyAlignment="1" applyProtection="1">
      <alignment horizontal="center" vertical="center"/>
    </xf>
    <xf numFmtId="0" fontId="15" fillId="8" borderId="22" xfId="0" applyFont="1" applyFill="1" applyBorder="1" applyAlignment="1" applyProtection="1">
      <alignment horizontal="center" vertical="center"/>
    </xf>
    <xf numFmtId="0" fontId="15" fillId="8" borderId="96" xfId="0" applyFont="1" applyFill="1" applyBorder="1" applyAlignment="1" applyProtection="1">
      <alignment horizontal="center" vertical="center"/>
    </xf>
    <xf numFmtId="0" fontId="60" fillId="8" borderId="0" xfId="0" applyFont="1" applyFill="1" applyBorder="1" applyAlignment="1" applyProtection="1">
      <alignment horizontal="center" vertical="center"/>
    </xf>
    <xf numFmtId="0" fontId="31" fillId="10" borderId="78" xfId="0" applyFont="1" applyFill="1" applyBorder="1" applyAlignment="1" applyProtection="1">
      <alignment horizontal="center" vertical="center"/>
    </xf>
    <xf numFmtId="0" fontId="31" fillId="10" borderId="87" xfId="0" applyFont="1" applyFill="1" applyBorder="1" applyAlignment="1" applyProtection="1">
      <alignment horizontal="center" vertical="center"/>
    </xf>
    <xf numFmtId="0" fontId="31" fillId="10" borderId="86" xfId="0" applyFont="1" applyFill="1" applyBorder="1" applyAlignment="1" applyProtection="1">
      <alignment horizontal="center" vertical="center"/>
    </xf>
    <xf numFmtId="0" fontId="60" fillId="8" borderId="23" xfId="0" applyFont="1" applyFill="1" applyBorder="1" applyAlignment="1" applyProtection="1">
      <alignment horizontal="left" vertical="center" wrapText="1"/>
    </xf>
    <xf numFmtId="0" fontId="60" fillId="8" borderId="4" xfId="0" applyFont="1" applyFill="1" applyBorder="1" applyAlignment="1" applyProtection="1">
      <alignment horizontal="left" vertical="center" wrapText="1"/>
    </xf>
    <xf numFmtId="0" fontId="60" fillId="8" borderId="19" xfId="0" applyFont="1" applyFill="1" applyBorder="1" applyAlignment="1" applyProtection="1">
      <alignment horizontal="left" vertical="center" wrapText="1"/>
    </xf>
    <xf numFmtId="0" fontId="61" fillId="8" borderId="55" xfId="0" applyFont="1" applyFill="1" applyBorder="1" applyAlignment="1" applyProtection="1">
      <alignment horizontal="center" vertical="center" wrapText="1"/>
    </xf>
    <xf numFmtId="0" fontId="61" fillId="8" borderId="24" xfId="0" applyFont="1" applyFill="1" applyBorder="1" applyAlignment="1" applyProtection="1">
      <alignment horizontal="center" vertical="center" wrapText="1"/>
    </xf>
    <xf numFmtId="0" fontId="55" fillId="8" borderId="55" xfId="0" applyFont="1" applyFill="1" applyBorder="1" applyAlignment="1" applyProtection="1">
      <alignment horizontal="center" vertical="center" wrapText="1"/>
    </xf>
    <xf numFmtId="0" fontId="55" fillId="8" borderId="24" xfId="0" applyFont="1" applyFill="1" applyBorder="1" applyAlignment="1" applyProtection="1">
      <alignment horizontal="center" vertical="center" wrapText="1"/>
    </xf>
    <xf numFmtId="0" fontId="10" fillId="8" borderId="55" xfId="0" applyFont="1" applyFill="1" applyBorder="1" applyAlignment="1" applyProtection="1">
      <alignment horizontal="center" vertical="center" wrapText="1"/>
    </xf>
    <xf numFmtId="0" fontId="15" fillId="8" borderId="55" xfId="0" applyFont="1" applyFill="1" applyBorder="1" applyAlignment="1" applyProtection="1">
      <alignment horizontal="center" vertical="center" wrapText="1"/>
    </xf>
    <xf numFmtId="0" fontId="15" fillId="8" borderId="58" xfId="0" applyFont="1" applyFill="1" applyBorder="1" applyAlignment="1" applyProtection="1">
      <alignment horizontal="center" vertical="center" wrapText="1"/>
    </xf>
    <xf numFmtId="0" fontId="15" fillId="8" borderId="24" xfId="0" applyFont="1" applyFill="1" applyBorder="1" applyAlignment="1" applyProtection="1">
      <alignment horizontal="center" vertical="center" wrapText="1"/>
    </xf>
    <xf numFmtId="0" fontId="42" fillId="0" borderId="0" xfId="0" applyFont="1" applyAlignment="1">
      <alignment horizontal="left" vertical="center" wrapText="1"/>
    </xf>
    <xf numFmtId="0" fontId="37" fillId="0" borderId="0" xfId="0" applyFont="1" applyAlignment="1">
      <alignment horizontal="left" vertical="center" wrapText="1"/>
    </xf>
    <xf numFmtId="0" fontId="8" fillId="0" borderId="98" xfId="0" applyFont="1" applyBorder="1" applyAlignment="1">
      <alignment horizontal="center"/>
    </xf>
    <xf numFmtId="0" fontId="8" fillId="0" borderId="99" xfId="0" applyFont="1" applyBorder="1" applyAlignment="1">
      <alignment horizontal="center"/>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2" borderId="89" xfId="0" applyFont="1" applyFill="1" applyBorder="1" applyAlignment="1">
      <alignment horizontal="center" vertical="center"/>
    </xf>
    <xf numFmtId="0" fontId="7" fillId="2" borderId="90" xfId="0" applyFont="1" applyFill="1" applyBorder="1" applyAlignment="1">
      <alignment horizontal="center" vertical="center"/>
    </xf>
    <xf numFmtId="0" fontId="7" fillId="2" borderId="91" xfId="0" applyFont="1" applyFill="1" applyBorder="1" applyAlignment="1">
      <alignment horizontal="center" vertical="center"/>
    </xf>
    <xf numFmtId="0" fontId="7" fillId="0" borderId="100" xfId="0" applyFont="1" applyBorder="1" applyAlignment="1">
      <alignment horizontal="center" vertical="center"/>
    </xf>
    <xf numFmtId="0" fontId="7" fillId="0" borderId="102" xfId="0" applyFont="1" applyBorder="1" applyAlignment="1">
      <alignment horizontal="center" vertical="center"/>
    </xf>
    <xf numFmtId="0" fontId="8" fillId="0" borderId="103" xfId="0" applyFont="1" applyBorder="1" applyAlignment="1">
      <alignment horizontal="center"/>
    </xf>
    <xf numFmtId="0" fontId="48" fillId="0" borderId="0" xfId="0" applyFont="1" applyAlignment="1">
      <alignment horizontal="center" vertical="center" wrapText="1"/>
    </xf>
    <xf numFmtId="0" fontId="8" fillId="0" borderId="100"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102" xfId="0" applyFont="1" applyBorder="1" applyAlignment="1">
      <alignment horizontal="center" vertical="center" wrapText="1"/>
    </xf>
    <xf numFmtId="167" fontId="40" fillId="0" borderId="0" xfId="0" applyNumberFormat="1" applyFont="1" applyFill="1" applyAlignment="1">
      <alignment horizontal="left"/>
    </xf>
    <xf numFmtId="0" fontId="25" fillId="0" borderId="0" xfId="0" applyFont="1" applyAlignment="1">
      <alignment horizontal="right"/>
    </xf>
    <xf numFmtId="0" fontId="44" fillId="0" borderId="98" xfId="0" applyFont="1" applyBorder="1" applyAlignment="1">
      <alignment horizontal="center" vertical="center"/>
    </xf>
    <xf numFmtId="0" fontId="44" fillId="0" borderId="99" xfId="0" applyFont="1" applyBorder="1" applyAlignment="1">
      <alignment horizontal="center" vertical="center"/>
    </xf>
    <xf numFmtId="0" fontId="27" fillId="2" borderId="89" xfId="0" applyFont="1" applyFill="1" applyBorder="1" applyAlignment="1">
      <alignment horizontal="center" vertical="center"/>
    </xf>
    <xf numFmtId="0" fontId="27" fillId="2" borderId="90" xfId="0" applyFont="1" applyFill="1" applyBorder="1" applyAlignment="1">
      <alignment horizontal="center" vertical="center"/>
    </xf>
    <xf numFmtId="0" fontId="27" fillId="2" borderId="91" xfId="0" applyFont="1" applyFill="1" applyBorder="1" applyAlignment="1">
      <alignment horizontal="center" vertical="center"/>
    </xf>
    <xf numFmtId="0" fontId="24" fillId="0" borderId="0" xfId="0" applyFont="1" applyBorder="1" applyAlignment="1">
      <alignment horizontal="right" wrapText="1"/>
    </xf>
    <xf numFmtId="0" fontId="27" fillId="0" borderId="100" xfId="0" applyFont="1" applyBorder="1" applyAlignment="1">
      <alignment horizontal="center" vertical="center" wrapText="1"/>
    </xf>
    <xf numFmtId="0" fontId="27" fillId="0" borderId="101" xfId="0" applyFont="1" applyBorder="1" applyAlignment="1">
      <alignment horizontal="center" vertical="center" wrapText="1"/>
    </xf>
    <xf numFmtId="0" fontId="27" fillId="0" borderId="102" xfId="0" applyFont="1" applyBorder="1" applyAlignment="1">
      <alignment horizontal="center" vertical="center" wrapText="1"/>
    </xf>
    <xf numFmtId="0" fontId="39" fillId="0" borderId="0" xfId="0" applyFont="1" applyFill="1" applyAlignment="1">
      <alignment horizontal="left"/>
    </xf>
    <xf numFmtId="0" fontId="8" fillId="0" borderId="9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8" xfId="0" applyFont="1" applyBorder="1" applyAlignment="1">
      <alignment horizontal="center" vertical="center" wrapText="1"/>
    </xf>
  </cellXfs>
  <cellStyles count="4">
    <cellStyle name="Hiperlink" xfId="1" builtinId="8"/>
    <cellStyle name="Normal" xfId="0" builtinId="0"/>
    <cellStyle name="Porcentagem" xfId="2" builtinId="5"/>
    <cellStyle name="Vírgula" xfId="3" builtinId="3"/>
  </cellStyles>
  <dxfs count="12">
    <dxf>
      <font>
        <b/>
        <i/>
        <color rgb="FFFF0000"/>
      </font>
      <fill>
        <patternFill>
          <bgColor rgb="FFFFFF00"/>
        </patternFill>
      </fill>
    </dxf>
    <dxf>
      <font>
        <b/>
        <i val="0"/>
        <color rgb="FFFF0000"/>
      </font>
      <fill>
        <patternFill>
          <bgColor rgb="FFFFFF00"/>
        </patternFill>
      </fill>
    </dxf>
    <dxf>
      <font>
        <b/>
        <i/>
        <condense val="0"/>
        <extend val="0"/>
        <color indexed="10"/>
      </font>
      <fill>
        <patternFill>
          <bgColor indexed="13"/>
        </patternFill>
      </fill>
      <border>
        <left style="dotted">
          <color indexed="64"/>
        </left>
        <right style="dotted">
          <color indexed="64"/>
        </right>
        <top style="dotted">
          <color indexed="64"/>
        </top>
        <bottom style="dotted">
          <color indexed="64"/>
        </bottom>
      </border>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13"/>
      </font>
      <fill>
        <patternFill>
          <bgColor indexed="10"/>
        </patternFill>
      </fill>
    </dxf>
    <dxf>
      <font>
        <b/>
        <i/>
        <condense val="0"/>
        <extend val="0"/>
        <color indexed="10"/>
      </font>
      <border>
        <left/>
        <right/>
        <top/>
        <bottom/>
      </border>
    </dxf>
    <dxf>
      <font>
        <b/>
        <i val="0"/>
        <condense val="0"/>
        <extend val="0"/>
        <color indexed="10"/>
      </font>
      <fill>
        <patternFill>
          <bgColor indexed="43"/>
        </patternFill>
      </fill>
      <border>
        <left style="thin">
          <color indexed="10"/>
        </left>
        <right style="thin">
          <color indexed="10"/>
        </right>
        <top style="thin">
          <color indexed="10"/>
        </top>
        <bottom style="thin">
          <color indexed="10"/>
        </bottom>
      </border>
    </dxf>
    <dxf>
      <font>
        <b/>
        <i/>
        <condense val="0"/>
        <extend val="0"/>
        <color indexed="10"/>
      </font>
    </dxf>
    <dxf>
      <font>
        <b/>
        <i val="0"/>
        <strike val="0"/>
        <condense val="0"/>
        <extend val="0"/>
        <color indexed="10"/>
      </font>
      <fill>
        <patternFill patternType="solid">
          <bgColor indexed="42"/>
        </patternFill>
      </fill>
      <border>
        <left style="thin">
          <color indexed="10"/>
        </left>
        <right style="thin">
          <color indexed="10"/>
        </right>
        <top style="thin">
          <color indexed="10"/>
        </top>
        <bottom style="thin">
          <color indexed="10"/>
        </bottom>
      </border>
    </dxf>
    <dxf>
      <font>
        <b/>
        <i/>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0" b="1" i="1" u="none" strike="noStrike" baseline="0">
                <a:solidFill>
                  <a:srgbClr val="000000"/>
                </a:solidFill>
                <a:latin typeface="Arial Rounded MT Bold"/>
                <a:ea typeface="Arial Rounded MT Bold"/>
                <a:cs typeface="Arial Rounded MT Bold"/>
              </a:defRPr>
            </a:pPr>
            <a:r>
              <a:rPr lang="pt-BR"/>
              <a:t>Exigidos x Obtidos</a:t>
            </a:r>
          </a:p>
        </c:rich>
      </c:tx>
      <c:layout>
        <c:manualLayout>
          <c:xMode val="edge"/>
          <c:yMode val="edge"/>
          <c:x val="0.39259300467876301"/>
          <c:y val="2.8764805414551606E-2"/>
        </c:manualLayout>
      </c:layout>
      <c:overlay val="0"/>
      <c:spPr>
        <a:noFill/>
        <a:ln w="25400">
          <a:noFill/>
        </a:ln>
      </c:spPr>
    </c:title>
    <c:autoTitleDeleted val="0"/>
    <c:plotArea>
      <c:layout>
        <c:manualLayout>
          <c:layoutTarget val="inner"/>
          <c:xMode val="edge"/>
          <c:yMode val="edge"/>
          <c:x val="6.8518580474700233E-2"/>
          <c:y val="0.15397656576605753"/>
          <c:w val="0.91851934906624477"/>
          <c:h val="0.69035647068737882"/>
        </c:manualLayout>
      </c:layout>
      <c:barChart>
        <c:barDir val="col"/>
        <c:grouping val="clustered"/>
        <c:varyColors val="0"/>
        <c:ser>
          <c:idx val="0"/>
          <c:order val="0"/>
          <c:tx>
            <c:strRef>
              <c:f>RESULTADOS!$D$63</c:f>
              <c:strCache>
                <c:ptCount val="1"/>
                <c:pt idx="0">
                  <c:v>Exigidos</c:v>
                </c:pt>
              </c:strCache>
            </c:strRef>
          </c:tx>
          <c:spPr>
            <a:solidFill>
              <a:srgbClr val="3366FF"/>
            </a:solidFill>
            <a:ln w="12700">
              <a:solidFill>
                <a:srgbClr val="000000"/>
              </a:solidFill>
              <a:prstDash val="solid"/>
            </a:ln>
            <a:effectLst>
              <a:outerShdw dist="35921" dir="2700000" algn="br">
                <a:srgbClr val="000000"/>
              </a:outerShdw>
            </a:effectLst>
          </c:spPr>
          <c:invertIfNegative val="0"/>
          <c:cat>
            <c:strRef>
              <c:f>RESULTADOS!$C$64:$C$71</c:f>
              <c:strCache>
                <c:ptCount val="8"/>
                <c:pt idx="0">
                  <c:v>Módulo 1</c:v>
                </c:pt>
                <c:pt idx="1">
                  <c:v>Módulo 2</c:v>
                </c:pt>
                <c:pt idx="2">
                  <c:v>Módulo 3</c:v>
                </c:pt>
                <c:pt idx="3">
                  <c:v>Módulo 4</c:v>
                </c:pt>
                <c:pt idx="4">
                  <c:v>Módulo 5</c:v>
                </c:pt>
                <c:pt idx="5">
                  <c:v>Módulo 6</c:v>
                </c:pt>
                <c:pt idx="6">
                  <c:v>Módulo 7</c:v>
                </c:pt>
                <c:pt idx="7">
                  <c:v>Módulo 8</c:v>
                </c:pt>
              </c:strCache>
            </c:strRef>
          </c:cat>
          <c:val>
            <c:numRef>
              <c:f>RESULTADOS!$D$64:$D$71</c:f>
              <c:numCache>
                <c:formatCode>0.00%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F0FC-4AB6-87C4-148342B926EA}"/>
            </c:ext>
          </c:extLst>
        </c:ser>
        <c:ser>
          <c:idx val="1"/>
          <c:order val="1"/>
          <c:tx>
            <c:strRef>
              <c:f>RESULTADOS!$E$63</c:f>
              <c:strCache>
                <c:ptCount val="1"/>
                <c:pt idx="0">
                  <c:v>Obtidos</c:v>
                </c:pt>
              </c:strCache>
            </c:strRef>
          </c:tx>
          <c:spPr>
            <a:solidFill>
              <a:srgbClr val="FF0000"/>
            </a:solidFill>
            <a:ln w="12700">
              <a:solidFill>
                <a:srgbClr val="000000"/>
              </a:solidFill>
              <a:prstDash val="solid"/>
            </a:ln>
            <a:effectLst>
              <a:outerShdw dist="35921" dir="2700000" algn="br">
                <a:srgbClr val="000000"/>
              </a:outerShdw>
            </a:effectLst>
          </c:spPr>
          <c:invertIfNegative val="0"/>
          <c:cat>
            <c:strRef>
              <c:f>RESULTADOS!$C$64:$C$71</c:f>
              <c:strCache>
                <c:ptCount val="8"/>
                <c:pt idx="0">
                  <c:v>Módulo 1</c:v>
                </c:pt>
                <c:pt idx="1">
                  <c:v>Módulo 2</c:v>
                </c:pt>
                <c:pt idx="2">
                  <c:v>Módulo 3</c:v>
                </c:pt>
                <c:pt idx="3">
                  <c:v>Módulo 4</c:v>
                </c:pt>
                <c:pt idx="4">
                  <c:v>Módulo 5</c:v>
                </c:pt>
                <c:pt idx="5">
                  <c:v>Módulo 6</c:v>
                </c:pt>
                <c:pt idx="6">
                  <c:v>Módulo 7</c:v>
                </c:pt>
                <c:pt idx="7">
                  <c:v>Módulo 8</c:v>
                </c:pt>
              </c:strCache>
            </c:strRef>
          </c:cat>
          <c:val>
            <c:numRef>
              <c:f>RESULTADOS!$E$64:$E$71</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F0FC-4AB6-87C4-148342B926EA}"/>
            </c:ext>
          </c:extLst>
        </c:ser>
        <c:dLbls>
          <c:showLegendKey val="0"/>
          <c:showVal val="0"/>
          <c:showCatName val="0"/>
          <c:showSerName val="0"/>
          <c:showPercent val="0"/>
          <c:showBubbleSize val="0"/>
        </c:dLbls>
        <c:gapWidth val="150"/>
        <c:axId val="91409024"/>
        <c:axId val="91410816"/>
      </c:barChart>
      <c:catAx>
        <c:axId val="91409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450" b="1" i="1" u="none" strike="noStrike" baseline="0">
                <a:solidFill>
                  <a:srgbClr val="000000"/>
                </a:solidFill>
                <a:latin typeface="Arial"/>
                <a:ea typeface="Arial"/>
                <a:cs typeface="Arial"/>
              </a:defRPr>
            </a:pPr>
            <a:endParaRPr lang="pt-BR"/>
          </a:p>
        </c:txPr>
        <c:crossAx val="91410816"/>
        <c:crosses val="autoZero"/>
        <c:auto val="1"/>
        <c:lblAlgn val="ctr"/>
        <c:lblOffset val="100"/>
        <c:tickLblSkip val="1"/>
        <c:tickMarkSkip val="1"/>
        <c:noMultiLvlLbl val="0"/>
      </c:catAx>
      <c:valAx>
        <c:axId val="91410816"/>
        <c:scaling>
          <c:orientation val="minMax"/>
          <c:max val="1"/>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pt-BR"/>
          </a:p>
        </c:txPr>
        <c:crossAx val="91409024"/>
        <c:crosses val="autoZero"/>
        <c:crossBetween val="between"/>
        <c:majorUnit val="0.1"/>
      </c:valAx>
      <c:spPr>
        <a:gradFill rotWithShape="0">
          <a:gsLst>
            <a:gs pos="0">
              <a:srgbClr val="CCFFFF"/>
            </a:gs>
            <a:gs pos="100000">
              <a:srgbClr val="CCFFFF">
                <a:gamma/>
                <a:shade val="72941"/>
                <a:invGamma/>
              </a:srgbClr>
            </a:gs>
          </a:gsLst>
          <a:lin ang="5400000" scaled="1"/>
        </a:gradFill>
        <a:ln w="12700">
          <a:solidFill>
            <a:srgbClr val="CCFFFF"/>
          </a:solidFill>
          <a:prstDash val="sysDash"/>
        </a:ln>
      </c:spPr>
    </c:plotArea>
    <c:legend>
      <c:legendPos val="r"/>
      <c:layout>
        <c:manualLayout>
          <c:xMode val="edge"/>
          <c:yMode val="edge"/>
          <c:x val="0.4335963441474735"/>
          <c:y val="0.94214815931532669"/>
          <c:w val="0.18918921905390804"/>
          <c:h val="4.6856391582289783E-2"/>
        </c:manualLayout>
      </c:layout>
      <c:overlay val="0"/>
      <c:spPr>
        <a:gradFill rotWithShape="0">
          <a:gsLst>
            <a:gs pos="0">
              <a:srgbClr val="CCFFFF"/>
            </a:gs>
            <a:gs pos="100000">
              <a:srgbClr val="CCFFFF">
                <a:gamma/>
                <a:shade val="72941"/>
                <a:invGamma/>
              </a:srgbClr>
            </a:gs>
          </a:gsLst>
          <a:lin ang="5400000" scaled="1"/>
        </a:gradFill>
        <a:ln w="25400">
          <a:noFill/>
        </a:ln>
        <a:effectLst>
          <a:outerShdw dist="35921" dir="2700000" algn="br">
            <a:srgbClr val="000000"/>
          </a:outerShdw>
        </a:effectLst>
      </c:spPr>
      <c:txPr>
        <a:bodyPr/>
        <a:lstStyle/>
        <a:p>
          <a:pPr>
            <a:defRPr sz="1330" b="1" i="0" u="none" strike="noStrike" baseline="0">
              <a:solidFill>
                <a:srgbClr val="000000"/>
              </a:solidFill>
              <a:latin typeface="Arial"/>
              <a:ea typeface="Arial"/>
              <a:cs typeface="Arial"/>
            </a:defRPr>
          </a:pPr>
          <a:endParaRPr lang="pt-BR"/>
        </a:p>
      </c:txPr>
    </c:legend>
    <c:plotVisOnly val="1"/>
    <c:dispBlanksAs val="gap"/>
    <c:showDLblsOverMax val="0"/>
  </c:chart>
  <c:spPr>
    <a:gradFill rotWithShape="0">
      <a:gsLst>
        <a:gs pos="0">
          <a:srgbClr val="CCFFFF"/>
        </a:gs>
        <a:gs pos="100000">
          <a:srgbClr val="CCFFFF">
            <a:gamma/>
            <a:shade val="76078"/>
            <a:invGamma/>
          </a:srgbClr>
        </a:gs>
      </a:gsLst>
      <a:lin ang="5400000" scaled="1"/>
    </a:gradFill>
    <a:ln w="9525">
      <a:noFill/>
    </a:ln>
    <a:effectLst>
      <a:outerShdw dist="35921" dir="2700000" algn="br">
        <a:srgbClr val="000000"/>
      </a:outerShdw>
    </a:effectLst>
  </c:spPr>
  <c:txPr>
    <a:bodyPr/>
    <a:lstStyle/>
    <a:p>
      <a:pPr>
        <a:defRPr sz="1425"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0304" footer="0.492125985000003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238692</xdr:colOff>
      <xdr:row>56</xdr:row>
      <xdr:rowOff>274411</xdr:rowOff>
    </xdr:from>
    <xdr:to>
      <xdr:col>11</xdr:col>
      <xdr:colOff>653143</xdr:colOff>
      <xdr:row>89</xdr:row>
      <xdr:rowOff>136071</xdr:rowOff>
    </xdr:to>
    <xdr:graphicFrame macro="">
      <xdr:nvGraphicFramePr>
        <xdr:cNvPr id="1025" name="Chart 5">
          <a:extLst>
            <a:ext uri="{FF2B5EF4-FFF2-40B4-BE49-F238E27FC236}">
              <a16:creationId xmlns:a16="http://schemas.microsoft.com/office/drawing/2014/main" id="{00000000-0008-0000-09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U153"/>
  <sheetViews>
    <sheetView showGridLines="0" zoomScaleNormal="100" zoomScaleSheetLayoutView="110" workbookViewId="0"/>
  </sheetViews>
  <sheetFormatPr defaultRowHeight="12.75" x14ac:dyDescent="0.2"/>
  <cols>
    <col min="1" max="1" width="0.85546875" style="133" customWidth="1"/>
    <col min="2" max="2" width="32.7109375" style="133" customWidth="1"/>
    <col min="3" max="3" width="3.7109375" style="133" customWidth="1"/>
    <col min="4" max="4" width="15.7109375" style="133" customWidth="1"/>
    <col min="5" max="5" width="4.140625" style="133" customWidth="1"/>
    <col min="6" max="6" width="15.7109375" style="133" customWidth="1"/>
    <col min="7" max="7" width="9.7109375" style="133" customWidth="1"/>
    <col min="8" max="8" width="8.28515625" style="133" customWidth="1"/>
    <col min="9" max="9" width="12.28515625" style="133" customWidth="1"/>
    <col min="10" max="10" width="9.140625" style="133"/>
    <col min="11" max="11" width="14.140625" style="133" customWidth="1"/>
    <col min="12" max="12" width="4.7109375" style="133" customWidth="1"/>
    <col min="13" max="13" width="4.42578125" style="133" customWidth="1"/>
    <col min="14" max="19" width="9.140625" style="133"/>
    <col min="20" max="20" width="0" style="133" hidden="1" customWidth="1"/>
    <col min="21" max="21" width="10" style="178" hidden="1" customWidth="1"/>
    <col min="22" max="28" width="9.140625" style="133"/>
    <col min="29" max="30" width="0" style="133" hidden="1" customWidth="1"/>
    <col min="31" max="16384" width="9.140625" style="133"/>
  </cols>
  <sheetData>
    <row r="1" spans="1:21" ht="6.75" customHeight="1" thickBot="1" x14ac:dyDescent="0.25">
      <c r="A1" s="427"/>
    </row>
    <row r="2" spans="1:21" ht="66" customHeight="1" thickTop="1" thickBot="1" x14ac:dyDescent="0.25">
      <c r="B2" s="505" t="s">
        <v>99</v>
      </c>
      <c r="C2" s="506"/>
      <c r="D2" s="506"/>
      <c r="E2" s="506"/>
      <c r="F2" s="506"/>
      <c r="G2" s="506"/>
      <c r="H2" s="506"/>
      <c r="I2" s="506"/>
      <c r="J2" s="506"/>
      <c r="K2" s="506"/>
      <c r="L2" s="506"/>
      <c r="M2" s="507"/>
    </row>
    <row r="3" spans="1:21" ht="42" customHeight="1" thickTop="1" thickBot="1" x14ac:dyDescent="0.25">
      <c r="A3" s="162"/>
      <c r="B3" s="508" t="s">
        <v>50</v>
      </c>
      <c r="C3" s="509"/>
      <c r="D3" s="509"/>
      <c r="E3" s="509"/>
      <c r="F3" s="509"/>
      <c r="G3" s="509"/>
      <c r="H3" s="509"/>
      <c r="I3" s="509"/>
      <c r="J3" s="509"/>
      <c r="K3" s="509"/>
      <c r="L3" s="509"/>
      <c r="M3" s="510"/>
    </row>
    <row r="4" spans="1:21" ht="18.75" customHeight="1" thickBot="1" x14ac:dyDescent="0.25">
      <c r="A4" s="162"/>
      <c r="B4" s="181"/>
      <c r="C4" s="182"/>
      <c r="D4" s="183"/>
      <c r="E4" s="183"/>
      <c r="F4" s="183"/>
      <c r="G4" s="183"/>
      <c r="H4" s="183"/>
      <c r="I4" s="183"/>
      <c r="J4" s="183"/>
      <c r="K4" s="183"/>
      <c r="L4" s="183"/>
      <c r="M4" s="184"/>
    </row>
    <row r="5" spans="1:21" ht="21" customHeight="1" thickBot="1" x14ac:dyDescent="0.25">
      <c r="A5" s="162"/>
      <c r="B5" s="185" t="s">
        <v>41</v>
      </c>
      <c r="C5" s="511"/>
      <c r="D5" s="512"/>
      <c r="E5" s="186" t="s">
        <v>40</v>
      </c>
      <c r="F5" s="187"/>
      <c r="G5" s="188"/>
      <c r="H5" s="188"/>
      <c r="I5" s="188"/>
      <c r="J5" s="188"/>
      <c r="K5" s="188"/>
      <c r="L5" s="188"/>
      <c r="M5" s="189"/>
      <c r="U5" s="178" t="s">
        <v>84</v>
      </c>
    </row>
    <row r="6" spans="1:21" ht="12" customHeight="1" thickBot="1" x14ac:dyDescent="0.25">
      <c r="A6" s="162"/>
      <c r="B6" s="185"/>
      <c r="C6" s="513"/>
      <c r="D6" s="513"/>
      <c r="E6" s="188"/>
      <c r="F6" s="188"/>
      <c r="G6" s="188"/>
      <c r="H6" s="188"/>
      <c r="I6" s="188"/>
      <c r="J6" s="188"/>
      <c r="K6" s="188"/>
      <c r="L6" s="188"/>
      <c r="M6" s="189"/>
      <c r="U6" s="178" t="s">
        <v>85</v>
      </c>
    </row>
    <row r="7" spans="1:21" ht="49.5" customHeight="1" thickBot="1" x14ac:dyDescent="0.25">
      <c r="A7" s="162"/>
      <c r="B7" s="185" t="s">
        <v>56</v>
      </c>
      <c r="C7" s="514"/>
      <c r="D7" s="515"/>
      <c r="E7" s="515"/>
      <c r="F7" s="515"/>
      <c r="G7" s="515"/>
      <c r="H7" s="515"/>
      <c r="I7" s="515"/>
      <c r="J7" s="515"/>
      <c r="K7" s="515"/>
      <c r="L7" s="516"/>
      <c r="M7" s="189"/>
    </row>
    <row r="8" spans="1:21" ht="9" customHeight="1" thickBot="1" x14ac:dyDescent="0.25">
      <c r="A8" s="162"/>
      <c r="B8" s="185"/>
      <c r="C8" s="190"/>
      <c r="D8" s="190"/>
      <c r="E8" s="190"/>
      <c r="F8" s="190"/>
      <c r="G8" s="190"/>
      <c r="H8" s="190"/>
      <c r="I8" s="190"/>
      <c r="J8" s="190"/>
      <c r="K8" s="190"/>
      <c r="L8" s="190"/>
      <c r="M8" s="189"/>
    </row>
    <row r="9" spans="1:21" ht="27" customHeight="1" thickBot="1" x14ac:dyDescent="0.25">
      <c r="A9" s="162"/>
      <c r="B9" s="185" t="s">
        <v>1</v>
      </c>
      <c r="C9" s="517"/>
      <c r="D9" s="518"/>
      <c r="E9" s="518"/>
      <c r="F9" s="519"/>
      <c r="G9" s="188"/>
      <c r="H9" s="188"/>
      <c r="I9" s="188"/>
      <c r="J9" s="188"/>
      <c r="K9" s="188"/>
      <c r="L9" s="188"/>
      <c r="M9" s="189"/>
      <c r="U9" s="178" t="s">
        <v>47</v>
      </c>
    </row>
    <row r="10" spans="1:21" ht="9.75" customHeight="1" thickBot="1" x14ac:dyDescent="0.25">
      <c r="A10" s="162"/>
      <c r="B10" s="191"/>
      <c r="C10" s="188"/>
      <c r="D10" s="188"/>
      <c r="E10" s="188"/>
      <c r="F10" s="188"/>
      <c r="G10" s="188"/>
      <c r="H10" s="188"/>
      <c r="I10" s="188"/>
      <c r="J10" s="188"/>
      <c r="K10" s="188"/>
      <c r="L10" s="188"/>
      <c r="M10" s="189"/>
      <c r="U10" s="178" t="s">
        <v>49</v>
      </c>
    </row>
    <row r="11" spans="1:21" ht="21.75" customHeight="1" thickBot="1" x14ac:dyDescent="0.25">
      <c r="A11" s="162"/>
      <c r="B11" s="192" t="s">
        <v>55</v>
      </c>
      <c r="C11" s="520"/>
      <c r="D11" s="521"/>
      <c r="E11" s="193"/>
      <c r="F11" s="194" t="s">
        <v>100</v>
      </c>
      <c r="G11" s="522"/>
      <c r="H11" s="523"/>
      <c r="I11" s="188"/>
      <c r="J11" s="188"/>
      <c r="K11" s="188"/>
      <c r="L11" s="188"/>
      <c r="M11" s="189"/>
      <c r="R11" s="195"/>
      <c r="U11" s="178" t="s">
        <v>101</v>
      </c>
    </row>
    <row r="12" spans="1:21" ht="11.25" customHeight="1" thickBot="1" x14ac:dyDescent="0.25">
      <c r="A12" s="162"/>
      <c r="B12" s="196"/>
      <c r="C12" s="526"/>
      <c r="D12" s="526"/>
      <c r="E12" s="197"/>
      <c r="F12" s="198"/>
      <c r="G12" s="527"/>
      <c r="H12" s="527"/>
      <c r="I12" s="188"/>
      <c r="J12" s="188"/>
      <c r="K12" s="188"/>
      <c r="L12" s="188"/>
      <c r="M12" s="189"/>
      <c r="U12" s="178" t="s">
        <v>48</v>
      </c>
    </row>
    <row r="13" spans="1:21" ht="15.75" customHeight="1" x14ac:dyDescent="0.2">
      <c r="B13" s="163"/>
      <c r="C13" s="164"/>
      <c r="D13" s="164"/>
      <c r="E13" s="164"/>
      <c r="F13" s="164"/>
      <c r="G13" s="164"/>
      <c r="H13" s="164"/>
      <c r="I13" s="164"/>
      <c r="J13" s="164"/>
      <c r="K13" s="164"/>
      <c r="L13" s="164"/>
      <c r="M13" s="165"/>
      <c r="U13" s="178" t="s">
        <v>102</v>
      </c>
    </row>
    <row r="14" spans="1:21" ht="32.25" customHeight="1" x14ac:dyDescent="0.2">
      <c r="B14" s="488" t="s">
        <v>103</v>
      </c>
      <c r="C14" s="486"/>
      <c r="D14" s="486"/>
      <c r="E14" s="486"/>
      <c r="F14" s="486"/>
      <c r="G14" s="486"/>
      <c r="H14" s="486"/>
      <c r="I14" s="486"/>
      <c r="J14" s="486"/>
      <c r="K14" s="486"/>
      <c r="L14" s="177"/>
      <c r="M14" s="152"/>
    </row>
    <row r="15" spans="1:21" ht="20.100000000000001" customHeight="1" thickBot="1" x14ac:dyDescent="0.25">
      <c r="B15" s="166"/>
      <c r="C15" s="177"/>
      <c r="D15" s="177"/>
      <c r="E15" s="177"/>
      <c r="F15" s="177"/>
      <c r="G15" s="177"/>
      <c r="H15" s="177"/>
      <c r="I15" s="177"/>
      <c r="J15" s="177"/>
      <c r="K15" s="177"/>
      <c r="L15" s="177"/>
      <c r="M15" s="152"/>
      <c r="U15" s="178" t="s">
        <v>13</v>
      </c>
    </row>
    <row r="16" spans="1:21" ht="20.100000000000001" customHeight="1" thickBot="1" x14ac:dyDescent="0.25">
      <c r="B16" s="403" t="s">
        <v>104</v>
      </c>
      <c r="C16" s="489"/>
      <c r="D16" s="490"/>
      <c r="E16" s="490"/>
      <c r="F16" s="490"/>
      <c r="G16" s="490"/>
      <c r="H16" s="490"/>
      <c r="I16" s="490"/>
      <c r="J16" s="490"/>
      <c r="K16" s="491"/>
      <c r="L16" s="151"/>
      <c r="M16" s="152"/>
      <c r="U16" s="178" t="s">
        <v>22</v>
      </c>
    </row>
    <row r="17" spans="2:21" ht="20.100000000000001" customHeight="1" thickBot="1" x14ac:dyDescent="0.25">
      <c r="B17" s="167"/>
      <c r="C17" s="177"/>
      <c r="D17" s="177"/>
      <c r="E17" s="177"/>
      <c r="F17" s="177"/>
      <c r="G17" s="177"/>
      <c r="H17" s="177"/>
      <c r="I17" s="177"/>
      <c r="J17" s="177"/>
      <c r="K17" s="177"/>
      <c r="L17" s="177"/>
      <c r="M17" s="152"/>
      <c r="U17" s="178" t="s">
        <v>11</v>
      </c>
    </row>
    <row r="18" spans="2:21" ht="20.100000000000001" customHeight="1" thickBot="1" x14ac:dyDescent="0.25">
      <c r="B18" s="403" t="s">
        <v>105</v>
      </c>
      <c r="C18" s="524"/>
      <c r="D18" s="525"/>
      <c r="E18" s="504"/>
      <c r="F18" s="168"/>
      <c r="G18" s="168"/>
      <c r="H18" s="447" t="s">
        <v>106</v>
      </c>
      <c r="I18" s="447"/>
      <c r="J18" s="489"/>
      <c r="K18" s="491"/>
      <c r="L18" s="151"/>
      <c r="M18" s="152"/>
      <c r="P18" s="199"/>
      <c r="U18" s="178" t="s">
        <v>10</v>
      </c>
    </row>
    <row r="19" spans="2:21" ht="12" customHeight="1" thickBot="1" x14ac:dyDescent="0.25">
      <c r="B19" s="403"/>
      <c r="C19" s="200"/>
      <c r="D19" s="200"/>
      <c r="E19" s="200"/>
      <c r="F19" s="200"/>
      <c r="G19" s="200"/>
      <c r="H19" s="200"/>
      <c r="I19" s="200"/>
      <c r="J19" s="200"/>
      <c r="K19" s="200"/>
      <c r="L19" s="151"/>
      <c r="M19" s="152"/>
      <c r="U19" s="178" t="s">
        <v>7</v>
      </c>
    </row>
    <row r="20" spans="2:21" ht="20.100000000000001" customHeight="1" thickBot="1" x14ac:dyDescent="0.25">
      <c r="B20" s="403" t="s">
        <v>107</v>
      </c>
      <c r="C20" s="489"/>
      <c r="D20" s="490"/>
      <c r="E20" s="490"/>
      <c r="F20" s="490"/>
      <c r="G20" s="490"/>
      <c r="H20" s="490"/>
      <c r="I20" s="490"/>
      <c r="J20" s="490"/>
      <c r="K20" s="491"/>
      <c r="L20" s="151"/>
      <c r="M20" s="152"/>
      <c r="U20" s="178" t="s">
        <v>18</v>
      </c>
    </row>
    <row r="21" spans="2:21" ht="17.25" thickBot="1" x14ac:dyDescent="0.25">
      <c r="B21" s="167"/>
      <c r="C21" s="177"/>
      <c r="D21" s="177"/>
      <c r="E21" s="177"/>
      <c r="F21" s="177"/>
      <c r="G21" s="177"/>
      <c r="H21" s="177"/>
      <c r="I21" s="177"/>
      <c r="J21" s="177"/>
      <c r="K21" s="177"/>
      <c r="L21" s="177"/>
      <c r="M21" s="152"/>
      <c r="U21" s="178" t="s">
        <v>26</v>
      </c>
    </row>
    <row r="22" spans="2:21" ht="20.100000000000001" customHeight="1" thickBot="1" x14ac:dyDescent="0.25">
      <c r="B22" s="403" t="s">
        <v>108</v>
      </c>
      <c r="C22" s="489"/>
      <c r="D22" s="490"/>
      <c r="E22" s="490"/>
      <c r="F22" s="490"/>
      <c r="G22" s="490"/>
      <c r="H22" s="490"/>
      <c r="I22" s="490"/>
      <c r="J22" s="490"/>
      <c r="K22" s="491"/>
      <c r="L22" s="177"/>
      <c r="M22" s="152"/>
      <c r="U22" s="178" t="s">
        <v>6</v>
      </c>
    </row>
    <row r="23" spans="2:21" ht="20.100000000000001" customHeight="1" thickBot="1" x14ac:dyDescent="0.25">
      <c r="B23" s="167"/>
      <c r="C23" s="177"/>
      <c r="D23" s="177"/>
      <c r="E23" s="177"/>
      <c r="F23" s="177"/>
      <c r="G23" s="177"/>
      <c r="H23" s="177"/>
      <c r="I23" s="177"/>
      <c r="J23" s="177"/>
      <c r="K23" s="177"/>
      <c r="L23" s="177"/>
      <c r="M23" s="152"/>
      <c r="U23" s="178" t="s">
        <v>8</v>
      </c>
    </row>
    <row r="24" spans="2:21" ht="18" customHeight="1" thickBot="1" x14ac:dyDescent="0.25">
      <c r="B24" s="403" t="s">
        <v>109</v>
      </c>
      <c r="C24" s="489"/>
      <c r="D24" s="490"/>
      <c r="E24" s="490"/>
      <c r="F24" s="490"/>
      <c r="G24" s="490"/>
      <c r="H24" s="490"/>
      <c r="I24" s="491"/>
      <c r="J24" s="400" t="s">
        <v>51</v>
      </c>
      <c r="K24" s="201"/>
      <c r="L24" s="151"/>
      <c r="M24" s="152"/>
      <c r="O24" s="178"/>
      <c r="U24" s="178" t="s">
        <v>16</v>
      </c>
    </row>
    <row r="25" spans="2:21" ht="24.95" customHeight="1" thickBot="1" x14ac:dyDescent="0.25">
      <c r="B25" s="167"/>
      <c r="C25" s="177"/>
      <c r="D25" s="177"/>
      <c r="E25" s="177"/>
      <c r="F25" s="177"/>
      <c r="G25" s="177"/>
      <c r="H25" s="177"/>
      <c r="I25" s="177"/>
      <c r="J25" s="177"/>
      <c r="K25" s="177"/>
      <c r="L25" s="177"/>
      <c r="M25" s="152"/>
      <c r="U25" s="178" t="s">
        <v>27</v>
      </c>
    </row>
    <row r="26" spans="2:21" ht="24.95" customHeight="1" thickBot="1" x14ac:dyDescent="0.25">
      <c r="B26" s="403" t="s">
        <v>110</v>
      </c>
      <c r="C26" s="489"/>
      <c r="D26" s="490"/>
      <c r="E26" s="490"/>
      <c r="F26" s="492"/>
      <c r="G26" s="487" t="s">
        <v>111</v>
      </c>
      <c r="H26" s="447"/>
      <c r="I26" s="493"/>
      <c r="J26" s="494"/>
      <c r="K26" s="495"/>
      <c r="L26" s="177"/>
      <c r="M26" s="152"/>
      <c r="U26" s="178" t="s">
        <v>25</v>
      </c>
    </row>
    <row r="27" spans="2:21" ht="24.95" customHeight="1" thickBot="1" x14ac:dyDescent="0.25">
      <c r="B27" s="167"/>
      <c r="C27" s="169"/>
      <c r="D27" s="170"/>
      <c r="E27" s="177"/>
      <c r="F27" s="177"/>
      <c r="G27" s="177"/>
      <c r="H27" s="177"/>
      <c r="I27" s="177"/>
      <c r="J27" s="177"/>
      <c r="K27" s="177"/>
      <c r="L27" s="177"/>
      <c r="M27" s="152"/>
      <c r="U27" s="178" t="s">
        <v>24</v>
      </c>
    </row>
    <row r="28" spans="2:21" ht="24.95" customHeight="1" thickBot="1" x14ac:dyDescent="0.25">
      <c r="B28" s="403" t="s">
        <v>112</v>
      </c>
      <c r="C28" s="499"/>
      <c r="D28" s="500"/>
      <c r="E28" s="500"/>
      <c r="F28" s="501"/>
      <c r="G28" s="177"/>
      <c r="H28" s="177"/>
      <c r="I28" s="177"/>
      <c r="J28" s="177"/>
      <c r="K28" s="177"/>
      <c r="L28" s="202"/>
      <c r="M28" s="152"/>
      <c r="U28" s="178" t="s">
        <v>12</v>
      </c>
    </row>
    <row r="29" spans="2:21" ht="24.95" customHeight="1" thickBot="1" x14ac:dyDescent="0.25">
      <c r="B29" s="167"/>
      <c r="C29" s="169"/>
      <c r="D29" s="170"/>
      <c r="E29" s="502"/>
      <c r="F29" s="502"/>
      <c r="G29" s="177"/>
      <c r="H29" s="177"/>
      <c r="I29" s="177"/>
      <c r="J29" s="177"/>
      <c r="K29" s="177"/>
      <c r="L29" s="177"/>
      <c r="M29" s="152"/>
      <c r="O29" s="178"/>
      <c r="U29" s="178" t="s">
        <v>20</v>
      </c>
    </row>
    <row r="30" spans="2:21" ht="24.95" customHeight="1" thickBot="1" x14ac:dyDescent="0.25">
      <c r="B30" s="403" t="s">
        <v>113</v>
      </c>
      <c r="C30" s="503"/>
      <c r="D30" s="504"/>
      <c r="E30" s="203"/>
      <c r="F30" s="204"/>
      <c r="G30" s="204"/>
      <c r="H30" s="204"/>
      <c r="I30" s="177"/>
      <c r="J30" s="177"/>
      <c r="K30" s="177"/>
      <c r="L30" s="177"/>
      <c r="M30" s="152"/>
      <c r="U30" s="178" t="s">
        <v>21</v>
      </c>
    </row>
    <row r="31" spans="2:21" ht="24.95" customHeight="1" thickBot="1" x14ac:dyDescent="0.25">
      <c r="B31" s="171"/>
      <c r="C31" s="172"/>
      <c r="D31" s="172"/>
      <c r="E31" s="172"/>
      <c r="F31" s="172"/>
      <c r="G31" s="173"/>
      <c r="H31" s="174"/>
      <c r="I31" s="174"/>
      <c r="J31" s="175"/>
      <c r="K31" s="175"/>
      <c r="L31" s="175"/>
      <c r="M31" s="176"/>
      <c r="U31" s="178" t="s">
        <v>17</v>
      </c>
    </row>
    <row r="32" spans="2:21" ht="8.25" customHeight="1" x14ac:dyDescent="0.2">
      <c r="B32" s="403"/>
      <c r="C32" s="151"/>
      <c r="D32" s="151"/>
      <c r="E32" s="151"/>
      <c r="F32" s="151"/>
      <c r="G32" s="177"/>
      <c r="H32" s="180"/>
      <c r="I32" s="180"/>
      <c r="J32" s="179"/>
      <c r="K32" s="179"/>
      <c r="L32" s="179"/>
      <c r="M32" s="152"/>
      <c r="U32" s="178" t="s">
        <v>2</v>
      </c>
    </row>
    <row r="33" spans="2:21" ht="4.5" customHeight="1" x14ac:dyDescent="0.2">
      <c r="B33" s="488" t="s">
        <v>114</v>
      </c>
      <c r="C33" s="486"/>
      <c r="D33" s="486"/>
      <c r="E33" s="486"/>
      <c r="F33" s="486"/>
      <c r="G33" s="486"/>
      <c r="H33" s="215"/>
      <c r="I33" s="215"/>
      <c r="J33" s="215"/>
      <c r="K33" s="215"/>
      <c r="L33" s="179"/>
      <c r="M33" s="152"/>
      <c r="U33" s="178" t="s">
        <v>28</v>
      </c>
    </row>
    <row r="34" spans="2:21" ht="15.95" customHeight="1" thickBot="1" x14ac:dyDescent="0.25">
      <c r="B34" s="401"/>
      <c r="C34" s="402"/>
      <c r="D34" s="402"/>
      <c r="E34" s="402"/>
      <c r="F34" s="402"/>
      <c r="G34" s="402"/>
      <c r="H34" s="215"/>
      <c r="I34" s="215"/>
      <c r="J34" s="215"/>
      <c r="K34" s="215"/>
      <c r="L34" s="179"/>
      <c r="M34" s="152"/>
      <c r="U34" s="178" t="s">
        <v>19</v>
      </c>
    </row>
    <row r="35" spans="2:21" ht="20.25" customHeight="1" thickBot="1" x14ac:dyDescent="0.25">
      <c r="B35" s="205" t="s">
        <v>115</v>
      </c>
      <c r="C35" s="481"/>
      <c r="D35" s="482"/>
      <c r="E35" s="482"/>
      <c r="F35" s="482"/>
      <c r="G35" s="482"/>
      <c r="H35" s="482"/>
      <c r="I35" s="482"/>
      <c r="J35" s="482"/>
      <c r="K35" s="483"/>
      <c r="L35" s="179"/>
      <c r="M35" s="152"/>
      <c r="U35" s="178" t="s">
        <v>14</v>
      </c>
    </row>
    <row r="36" spans="2:21" ht="15.95" customHeight="1" thickBot="1" x14ac:dyDescent="0.25">
      <c r="B36" s="401"/>
      <c r="C36" s="402"/>
      <c r="D36" s="402"/>
      <c r="E36" s="402"/>
      <c r="F36" s="402"/>
      <c r="G36" s="402"/>
      <c r="H36" s="215"/>
      <c r="I36" s="215"/>
      <c r="J36" s="215"/>
      <c r="K36" s="215"/>
      <c r="L36" s="179"/>
      <c r="M36" s="152"/>
      <c r="U36" s="178" t="s">
        <v>9</v>
      </c>
    </row>
    <row r="37" spans="2:21" ht="24.75" customHeight="1" thickBot="1" x14ac:dyDescent="0.25">
      <c r="B37" s="205" t="s">
        <v>116</v>
      </c>
      <c r="C37" s="481"/>
      <c r="D37" s="482"/>
      <c r="E37" s="482"/>
      <c r="F37" s="482"/>
      <c r="G37" s="482"/>
      <c r="H37" s="482"/>
      <c r="I37" s="482"/>
      <c r="J37" s="482"/>
      <c r="K37" s="483"/>
      <c r="L37" s="179"/>
      <c r="M37" s="152"/>
      <c r="U37" s="178" t="s">
        <v>3</v>
      </c>
    </row>
    <row r="38" spans="2:21" ht="20.100000000000001" customHeight="1" thickBot="1" x14ac:dyDescent="0.25">
      <c r="B38" s="401"/>
      <c r="C38" s="402"/>
      <c r="D38" s="402"/>
      <c r="E38" s="402"/>
      <c r="F38" s="402"/>
      <c r="G38" s="402"/>
      <c r="H38" s="215"/>
      <c r="I38" s="215"/>
      <c r="J38" s="215"/>
      <c r="K38" s="215"/>
      <c r="L38" s="179"/>
      <c r="M38" s="152"/>
      <c r="U38" s="178" t="s">
        <v>4</v>
      </c>
    </row>
    <row r="39" spans="2:21" ht="20.100000000000001" customHeight="1" thickBot="1" x14ac:dyDescent="0.25">
      <c r="B39" s="487" t="s">
        <v>117</v>
      </c>
      <c r="C39" s="476"/>
      <c r="D39" s="481"/>
      <c r="E39" s="482"/>
      <c r="F39" s="483"/>
      <c r="G39" s="402"/>
      <c r="H39" s="215"/>
      <c r="I39" s="215"/>
      <c r="J39" s="215"/>
      <c r="K39" s="215"/>
      <c r="L39" s="179"/>
      <c r="M39" s="152"/>
      <c r="U39" s="178" t="s">
        <v>23</v>
      </c>
    </row>
    <row r="40" spans="2:21" ht="20.100000000000001" customHeight="1" thickBot="1" x14ac:dyDescent="0.25">
      <c r="B40" s="401"/>
      <c r="C40" s="402"/>
      <c r="D40" s="402"/>
      <c r="E40" s="402"/>
      <c r="F40" s="402"/>
      <c r="G40" s="402"/>
      <c r="H40" s="215"/>
      <c r="I40" s="215"/>
      <c r="J40" s="215"/>
      <c r="K40" s="215"/>
      <c r="L40" s="179"/>
      <c r="M40" s="152"/>
      <c r="U40" s="178" t="s">
        <v>5</v>
      </c>
    </row>
    <row r="41" spans="2:21" ht="20.100000000000001" customHeight="1" thickBot="1" x14ac:dyDescent="0.25">
      <c r="B41" s="487" t="s">
        <v>118</v>
      </c>
      <c r="C41" s="476"/>
      <c r="D41" s="481"/>
      <c r="E41" s="482"/>
      <c r="F41" s="483"/>
      <c r="G41" s="402"/>
      <c r="H41" s="215"/>
      <c r="I41" s="215"/>
      <c r="J41" s="215"/>
      <c r="K41" s="215"/>
      <c r="L41" s="179"/>
      <c r="M41" s="152"/>
      <c r="U41" s="178" t="s">
        <v>15</v>
      </c>
    </row>
    <row r="42" spans="2:21" ht="20.100000000000001" customHeight="1" thickBot="1" x14ac:dyDescent="0.25">
      <c r="B42" s="406"/>
      <c r="C42" s="407"/>
      <c r="D42" s="402"/>
      <c r="E42" s="402"/>
      <c r="F42" s="402"/>
      <c r="G42" s="402"/>
      <c r="H42" s="215"/>
      <c r="I42" s="215"/>
      <c r="J42" s="215"/>
      <c r="K42" s="215"/>
      <c r="L42" s="179"/>
      <c r="M42" s="152"/>
    </row>
    <row r="43" spans="2:21" ht="20.100000000000001" customHeight="1" thickBot="1" x14ac:dyDescent="0.25">
      <c r="B43" s="496" t="s">
        <v>119</v>
      </c>
      <c r="C43" s="497"/>
      <c r="D43" s="498"/>
      <c r="E43" s="489"/>
      <c r="F43" s="490"/>
      <c r="G43" s="490"/>
      <c r="H43" s="490"/>
      <c r="I43" s="490"/>
      <c r="J43" s="490"/>
      <c r="K43" s="491"/>
      <c r="L43" s="179"/>
      <c r="M43" s="152"/>
    </row>
    <row r="44" spans="2:21" ht="20.100000000000001" customHeight="1" thickBot="1" x14ac:dyDescent="0.25">
      <c r="B44" s="404"/>
      <c r="C44" s="405"/>
      <c r="D44" s="405"/>
      <c r="E44" s="206"/>
      <c r="F44" s="206"/>
      <c r="G44" s="206"/>
      <c r="H44" s="206"/>
      <c r="I44" s="206"/>
      <c r="J44" s="206"/>
      <c r="K44" s="206"/>
      <c r="L44" s="179"/>
      <c r="M44" s="152"/>
      <c r="U44" s="178" t="s">
        <v>52</v>
      </c>
    </row>
    <row r="45" spans="2:21" ht="20.25" customHeight="1" thickBot="1" x14ac:dyDescent="0.25">
      <c r="B45" s="487" t="s">
        <v>117</v>
      </c>
      <c r="C45" s="476"/>
      <c r="D45" s="481"/>
      <c r="E45" s="482"/>
      <c r="F45" s="483"/>
      <c r="G45" s="402"/>
      <c r="H45" s="215"/>
      <c r="I45" s="215"/>
      <c r="J45" s="215"/>
      <c r="K45" s="215"/>
      <c r="L45" s="179"/>
      <c r="M45" s="152"/>
      <c r="U45" s="178" t="s">
        <v>54</v>
      </c>
    </row>
    <row r="46" spans="2:21" ht="33" customHeight="1" thickBot="1" x14ac:dyDescent="0.25">
      <c r="B46" s="401"/>
      <c r="C46" s="402"/>
      <c r="D46" s="207"/>
      <c r="E46" s="207"/>
      <c r="F46" s="207"/>
      <c r="G46" s="402"/>
      <c r="H46" s="215"/>
      <c r="I46" s="215"/>
      <c r="J46" s="215"/>
      <c r="K46" s="215"/>
      <c r="L46" s="177"/>
      <c r="M46" s="152"/>
      <c r="U46" s="178" t="s">
        <v>0</v>
      </c>
    </row>
    <row r="47" spans="2:21" ht="20.100000000000001" customHeight="1" thickBot="1" x14ac:dyDescent="0.25">
      <c r="B47" s="484" t="s">
        <v>118</v>
      </c>
      <c r="C47" s="479"/>
      <c r="D47" s="481"/>
      <c r="E47" s="482"/>
      <c r="F47" s="483"/>
      <c r="G47" s="402"/>
      <c r="H47" s="215"/>
      <c r="I47" s="215"/>
      <c r="J47" s="215"/>
      <c r="K47" s="215"/>
      <c r="L47" s="177"/>
      <c r="M47" s="152"/>
      <c r="U47" s="178" t="s">
        <v>53</v>
      </c>
    </row>
    <row r="48" spans="2:21" ht="20.100000000000001" customHeight="1" thickBot="1" x14ac:dyDescent="0.25">
      <c r="B48" s="484"/>
      <c r="C48" s="479"/>
      <c r="D48" s="208"/>
      <c r="E48" s="208"/>
      <c r="F48" s="208"/>
      <c r="G48" s="402"/>
      <c r="H48" s="215"/>
      <c r="I48" s="215"/>
      <c r="J48" s="215"/>
      <c r="K48" s="215"/>
      <c r="L48" s="179"/>
      <c r="M48" s="152"/>
    </row>
    <row r="49" spans="2:21" ht="20.100000000000001" customHeight="1" x14ac:dyDescent="0.2">
      <c r="B49" s="209"/>
      <c r="C49" s="210"/>
      <c r="D49" s="208"/>
      <c r="E49" s="208"/>
      <c r="F49" s="208"/>
      <c r="G49" s="211"/>
      <c r="H49" s="212"/>
      <c r="I49" s="212"/>
      <c r="J49" s="212"/>
      <c r="K49" s="212"/>
      <c r="L49" s="213"/>
      <c r="M49" s="214"/>
    </row>
    <row r="50" spans="2:21" ht="20.100000000000001" customHeight="1" x14ac:dyDescent="0.2">
      <c r="B50" s="485" t="s">
        <v>120</v>
      </c>
      <c r="C50" s="486"/>
      <c r="D50" s="486"/>
      <c r="E50" s="486"/>
      <c r="F50" s="486"/>
      <c r="G50" s="486"/>
      <c r="H50" s="215"/>
      <c r="I50" s="215"/>
      <c r="J50" s="215"/>
      <c r="K50" s="215"/>
      <c r="L50" s="179"/>
      <c r="M50" s="216"/>
    </row>
    <row r="51" spans="2:21" ht="20.100000000000001" customHeight="1" x14ac:dyDescent="0.2">
      <c r="B51" s="217"/>
      <c r="C51" s="407"/>
      <c r="D51" s="207"/>
      <c r="E51" s="207"/>
      <c r="F51" s="207"/>
      <c r="G51" s="402"/>
      <c r="H51" s="215"/>
      <c r="I51" s="215"/>
      <c r="J51" s="215"/>
      <c r="K51" s="215"/>
      <c r="L51" s="179"/>
      <c r="M51" s="216"/>
      <c r="T51" s="178" t="s">
        <v>35</v>
      </c>
      <c r="U51" s="178" t="s">
        <v>36</v>
      </c>
    </row>
    <row r="52" spans="2:21" ht="20.100000000000001" customHeight="1" x14ac:dyDescent="0.2">
      <c r="B52" s="446" t="s">
        <v>121</v>
      </c>
      <c r="C52" s="447"/>
      <c r="D52" s="447"/>
      <c r="E52" s="447"/>
      <c r="F52" s="207"/>
      <c r="G52" s="402"/>
      <c r="H52" s="215"/>
      <c r="I52" s="215"/>
      <c r="J52" s="215"/>
      <c r="K52" s="215"/>
      <c r="L52" s="179"/>
      <c r="M52" s="216"/>
    </row>
    <row r="53" spans="2:21" ht="20.100000000000001" customHeight="1" thickBot="1" x14ac:dyDescent="0.3">
      <c r="B53" s="480" t="s">
        <v>122</v>
      </c>
      <c r="C53" s="477"/>
      <c r="D53" s="218"/>
      <c r="E53" s="218"/>
      <c r="F53" s="218"/>
      <c r="G53" s="477" t="s">
        <v>123</v>
      </c>
      <c r="H53" s="477"/>
      <c r="I53" s="477"/>
      <c r="J53" s="477"/>
      <c r="K53" s="215"/>
      <c r="L53" s="215"/>
      <c r="M53" s="216"/>
    </row>
    <row r="54" spans="2:21" ht="20.100000000000001" customHeight="1" thickBot="1" x14ac:dyDescent="0.3">
      <c r="B54" s="480" t="s">
        <v>124</v>
      </c>
      <c r="C54" s="477"/>
      <c r="D54" s="477"/>
      <c r="E54" s="477"/>
      <c r="F54" s="378"/>
      <c r="G54" s="220"/>
      <c r="H54" s="477" t="s">
        <v>125</v>
      </c>
      <c r="I54" s="477"/>
      <c r="J54" s="477"/>
      <c r="K54" s="378"/>
      <c r="L54" s="215"/>
      <c r="M54" s="216"/>
    </row>
    <row r="55" spans="2:21" ht="29.25" customHeight="1" thickBot="1" x14ac:dyDescent="0.3">
      <c r="B55" s="480" t="s">
        <v>126</v>
      </c>
      <c r="C55" s="477"/>
      <c r="D55" s="477"/>
      <c r="E55" s="477"/>
      <c r="F55" s="219"/>
      <c r="G55" s="220"/>
      <c r="H55" s="477" t="s">
        <v>127</v>
      </c>
      <c r="I55" s="477"/>
      <c r="J55" s="477"/>
      <c r="K55" s="378"/>
      <c r="L55" s="215"/>
      <c r="M55" s="216"/>
    </row>
    <row r="56" spans="2:21" ht="33" customHeight="1" thickBot="1" x14ac:dyDescent="0.3">
      <c r="B56" s="480" t="s">
        <v>128</v>
      </c>
      <c r="C56" s="477"/>
      <c r="D56" s="477"/>
      <c r="E56" s="477"/>
      <c r="F56" s="378"/>
      <c r="G56" s="220"/>
      <c r="H56" s="477" t="s">
        <v>129</v>
      </c>
      <c r="I56" s="477"/>
      <c r="J56" s="477"/>
      <c r="K56" s="378"/>
      <c r="L56" s="215"/>
      <c r="M56" s="216"/>
    </row>
    <row r="57" spans="2:21" ht="24.75" customHeight="1" thickBot="1" x14ac:dyDescent="0.3">
      <c r="B57" s="480" t="s">
        <v>130</v>
      </c>
      <c r="C57" s="477"/>
      <c r="D57" s="477"/>
      <c r="E57" s="477"/>
      <c r="F57" s="379"/>
      <c r="G57" s="215"/>
      <c r="H57" s="215"/>
      <c r="I57" s="215"/>
      <c r="J57" s="215"/>
      <c r="K57" s="215"/>
      <c r="L57" s="221"/>
      <c r="M57" s="216"/>
    </row>
    <row r="58" spans="2:21" ht="20.25" customHeight="1" thickBot="1" x14ac:dyDescent="0.3">
      <c r="B58" s="480" t="s">
        <v>131</v>
      </c>
      <c r="C58" s="477"/>
      <c r="D58" s="477"/>
      <c r="E58" s="477"/>
      <c r="F58" s="379"/>
      <c r="G58" s="220"/>
      <c r="H58" s="215"/>
      <c r="I58" s="215"/>
      <c r="J58" s="215"/>
      <c r="K58" s="215"/>
      <c r="L58" s="221"/>
      <c r="M58" s="216"/>
    </row>
    <row r="59" spans="2:21" ht="20.100000000000001" customHeight="1" x14ac:dyDescent="0.25">
      <c r="B59" s="409"/>
      <c r="C59" s="408"/>
      <c r="D59" s="408"/>
      <c r="E59" s="408"/>
      <c r="F59" s="215"/>
      <c r="G59" s="220"/>
      <c r="H59" s="215"/>
      <c r="I59" s="215"/>
      <c r="J59" s="215"/>
      <c r="K59" s="215"/>
      <c r="L59" s="221"/>
      <c r="M59" s="216"/>
    </row>
    <row r="60" spans="2:21" ht="20.100000000000001" customHeight="1" thickBot="1" x14ac:dyDescent="0.3">
      <c r="B60" s="480" t="s">
        <v>132</v>
      </c>
      <c r="C60" s="477"/>
      <c r="D60" s="222"/>
      <c r="E60" s="222"/>
      <c r="F60" s="215"/>
      <c r="G60" s="220"/>
      <c r="H60" s="215"/>
      <c r="I60" s="215"/>
      <c r="J60" s="215"/>
      <c r="K60" s="215"/>
      <c r="L60" s="221"/>
      <c r="M60" s="216"/>
    </row>
    <row r="61" spans="2:21" ht="32.25" customHeight="1" thickBot="1" x14ac:dyDescent="0.3">
      <c r="B61" s="480" t="s">
        <v>133</v>
      </c>
      <c r="C61" s="477"/>
      <c r="D61" s="477"/>
      <c r="E61" s="477"/>
      <c r="F61" s="378"/>
      <c r="G61" s="215"/>
      <c r="H61" s="215"/>
      <c r="I61" s="215"/>
      <c r="J61" s="215"/>
      <c r="K61" s="215"/>
      <c r="L61" s="221"/>
      <c r="M61" s="216"/>
      <c r="R61" s="178"/>
    </row>
    <row r="62" spans="2:21" ht="20.100000000000001" customHeight="1" thickBot="1" x14ac:dyDescent="0.3">
      <c r="B62" s="480" t="s">
        <v>134</v>
      </c>
      <c r="C62" s="477"/>
      <c r="D62" s="477"/>
      <c r="E62" s="477"/>
      <c r="F62" s="378"/>
      <c r="G62" s="215"/>
      <c r="H62" s="215"/>
      <c r="I62" s="215"/>
      <c r="J62" s="215"/>
      <c r="K62" s="215"/>
      <c r="L62" s="221"/>
      <c r="M62" s="216"/>
    </row>
    <row r="63" spans="2:21" ht="27.75" customHeight="1" thickBot="1" x14ac:dyDescent="0.3">
      <c r="B63" s="480" t="s">
        <v>135</v>
      </c>
      <c r="C63" s="477"/>
      <c r="D63" s="477"/>
      <c r="E63" s="477"/>
      <c r="F63" s="379"/>
      <c r="G63" s="215"/>
      <c r="H63" s="215"/>
      <c r="I63" s="215"/>
      <c r="J63" s="215"/>
      <c r="K63" s="215"/>
      <c r="L63" s="221"/>
      <c r="M63" s="216"/>
    </row>
    <row r="64" spans="2:21" ht="20.100000000000001" customHeight="1" x14ac:dyDescent="0.2">
      <c r="B64" s="223"/>
      <c r="C64" s="215"/>
      <c r="D64" s="215"/>
      <c r="E64" s="215"/>
      <c r="F64" s="224"/>
      <c r="G64" s="220"/>
      <c r="H64" s="215"/>
      <c r="I64" s="215"/>
      <c r="J64" s="215"/>
      <c r="K64" s="215"/>
      <c r="L64" s="221"/>
      <c r="M64" s="216"/>
    </row>
    <row r="65" spans="2:13" ht="20.100000000000001" customHeight="1" thickBot="1" x14ac:dyDescent="0.3">
      <c r="B65" s="480" t="s">
        <v>136</v>
      </c>
      <c r="C65" s="477"/>
      <c r="D65" s="225"/>
      <c r="E65" s="400"/>
      <c r="F65" s="224"/>
      <c r="G65" s="220"/>
      <c r="H65" s="215"/>
      <c r="I65" s="215"/>
      <c r="J65" s="215"/>
      <c r="K65" s="215"/>
      <c r="L65" s="221"/>
      <c r="M65" s="216"/>
    </row>
    <row r="66" spans="2:13" ht="17.25" thickBot="1" x14ac:dyDescent="0.3">
      <c r="B66" s="480" t="s">
        <v>125</v>
      </c>
      <c r="C66" s="477"/>
      <c r="D66" s="477"/>
      <c r="E66" s="477"/>
      <c r="F66" s="378"/>
      <c r="G66" s="220"/>
      <c r="H66" s="215"/>
      <c r="I66" s="215"/>
      <c r="J66" s="215"/>
      <c r="K66" s="215"/>
      <c r="L66" s="221"/>
      <c r="M66" s="216"/>
    </row>
    <row r="67" spans="2:13" ht="17.25" thickBot="1" x14ac:dyDescent="0.3">
      <c r="B67" s="480" t="s">
        <v>127</v>
      </c>
      <c r="C67" s="477"/>
      <c r="D67" s="477"/>
      <c r="E67" s="477"/>
      <c r="F67" s="378"/>
      <c r="G67" s="220"/>
      <c r="H67" s="215"/>
      <c r="I67" s="215"/>
      <c r="J67" s="215"/>
      <c r="K67" s="215"/>
      <c r="L67" s="221"/>
      <c r="M67" s="216"/>
    </row>
    <row r="68" spans="2:13" ht="17.25" thickBot="1" x14ac:dyDescent="0.3">
      <c r="B68" s="480" t="s">
        <v>137</v>
      </c>
      <c r="C68" s="477"/>
      <c r="D68" s="477"/>
      <c r="E68" s="477"/>
      <c r="F68" s="378"/>
      <c r="G68" s="220"/>
      <c r="H68" s="215"/>
      <c r="I68" s="215"/>
      <c r="J68" s="215"/>
      <c r="K68" s="215"/>
      <c r="L68" s="221"/>
      <c r="M68" s="216"/>
    </row>
    <row r="69" spans="2:13" ht="17.25" thickBot="1" x14ac:dyDescent="0.3">
      <c r="B69" s="480" t="s">
        <v>138</v>
      </c>
      <c r="C69" s="477"/>
      <c r="D69" s="477"/>
      <c r="E69" s="477"/>
      <c r="F69" s="378"/>
      <c r="G69" s="220"/>
      <c r="H69" s="215"/>
      <c r="I69" s="215"/>
      <c r="J69" s="215"/>
      <c r="K69" s="215"/>
      <c r="L69" s="221"/>
      <c r="M69" s="216"/>
    </row>
    <row r="70" spans="2:13" ht="16.5" x14ac:dyDescent="0.2">
      <c r="B70" s="217"/>
      <c r="C70" s="177"/>
      <c r="D70" s="177"/>
      <c r="E70" s="400"/>
      <c r="F70" s="224"/>
      <c r="G70" s="220"/>
      <c r="H70" s="215"/>
      <c r="I70" s="215"/>
      <c r="J70" s="215"/>
      <c r="K70" s="215"/>
      <c r="L70" s="221"/>
      <c r="M70" s="216"/>
    </row>
    <row r="71" spans="2:13" ht="21" thickBot="1" x14ac:dyDescent="0.25">
      <c r="B71" s="446" t="s">
        <v>139</v>
      </c>
      <c r="C71" s="447"/>
      <c r="D71" s="447"/>
      <c r="E71" s="447"/>
      <c r="F71" s="226"/>
      <c r="G71" s="402"/>
      <c r="H71" s="215"/>
      <c r="I71" s="215"/>
      <c r="J71" s="215"/>
      <c r="K71" s="215"/>
      <c r="L71" s="179"/>
      <c r="M71" s="216"/>
    </row>
    <row r="72" spans="2:13" ht="19.5" thickBot="1" x14ac:dyDescent="0.3">
      <c r="B72" s="478"/>
      <c r="C72" s="479"/>
      <c r="D72" s="477" t="s">
        <v>140</v>
      </c>
      <c r="E72" s="477"/>
      <c r="F72" s="477"/>
      <c r="G72" s="477"/>
      <c r="H72" s="378"/>
      <c r="I72" s="215"/>
      <c r="J72" s="215"/>
      <c r="K72" s="215"/>
      <c r="L72" s="179"/>
      <c r="M72" s="216"/>
    </row>
    <row r="73" spans="2:13" ht="19.5" thickBot="1" x14ac:dyDescent="0.3">
      <c r="B73" s="478"/>
      <c r="C73" s="479"/>
      <c r="D73" s="477" t="s">
        <v>141</v>
      </c>
      <c r="E73" s="477"/>
      <c r="F73" s="477"/>
      <c r="G73" s="477"/>
      <c r="H73" s="378"/>
      <c r="I73" s="215"/>
      <c r="J73" s="215"/>
      <c r="K73" s="215"/>
      <c r="L73" s="179"/>
      <c r="M73" s="216"/>
    </row>
    <row r="74" spans="2:13" ht="19.5" thickBot="1" x14ac:dyDescent="0.3">
      <c r="B74" s="411"/>
      <c r="C74" s="407"/>
      <c r="D74" s="477" t="s">
        <v>142</v>
      </c>
      <c r="E74" s="477"/>
      <c r="F74" s="477"/>
      <c r="G74" s="477"/>
      <c r="H74" s="380"/>
      <c r="I74" s="215"/>
      <c r="J74" s="215"/>
      <c r="K74" s="215"/>
      <c r="L74" s="179"/>
      <c r="M74" s="216"/>
    </row>
    <row r="75" spans="2:13" ht="19.5" thickBot="1" x14ac:dyDescent="0.3">
      <c r="B75" s="478"/>
      <c r="C75" s="479"/>
      <c r="D75" s="477" t="s">
        <v>143</v>
      </c>
      <c r="E75" s="477"/>
      <c r="F75" s="477"/>
      <c r="G75" s="477"/>
      <c r="H75" s="378"/>
      <c r="I75" s="215"/>
      <c r="J75" s="215"/>
      <c r="K75" s="215"/>
      <c r="L75" s="179"/>
      <c r="M75" s="216"/>
    </row>
    <row r="76" spans="2:13" ht="19.5" thickBot="1" x14ac:dyDescent="0.3">
      <c r="B76" s="411"/>
      <c r="C76" s="407"/>
      <c r="D76" s="477" t="s">
        <v>144</v>
      </c>
      <c r="E76" s="477"/>
      <c r="F76" s="477"/>
      <c r="G76" s="477"/>
      <c r="H76" s="378"/>
      <c r="I76" s="215"/>
      <c r="J76" s="215"/>
      <c r="K76" s="215"/>
      <c r="L76" s="179"/>
      <c r="M76" s="216"/>
    </row>
    <row r="77" spans="2:13" ht="19.5" thickBot="1" x14ac:dyDescent="0.3">
      <c r="B77" s="411"/>
      <c r="C77" s="407"/>
      <c r="D77" s="477" t="s">
        <v>145</v>
      </c>
      <c r="E77" s="477"/>
      <c r="F77" s="477"/>
      <c r="G77" s="477"/>
      <c r="H77" s="378"/>
      <c r="I77" s="215"/>
      <c r="J77" s="215"/>
      <c r="K77" s="215"/>
      <c r="L77" s="179"/>
      <c r="M77" s="216"/>
    </row>
    <row r="78" spans="2:13" ht="19.5" thickBot="1" x14ac:dyDescent="0.3">
      <c r="B78" s="411"/>
      <c r="C78" s="407"/>
      <c r="D78" s="477" t="s">
        <v>146</v>
      </c>
      <c r="E78" s="477"/>
      <c r="F78" s="477"/>
      <c r="G78" s="477"/>
      <c r="H78" s="378"/>
      <c r="I78" s="215"/>
      <c r="J78" s="215"/>
      <c r="K78" s="215"/>
      <c r="L78" s="179"/>
      <c r="M78" s="216"/>
    </row>
    <row r="79" spans="2:13" ht="19.5" thickBot="1" x14ac:dyDescent="0.3">
      <c r="B79" s="411"/>
      <c r="C79" s="407"/>
      <c r="D79" s="477" t="s">
        <v>147</v>
      </c>
      <c r="E79" s="477"/>
      <c r="F79" s="477"/>
      <c r="G79" s="477"/>
      <c r="H79" s="378"/>
      <c r="I79" s="215"/>
      <c r="J79" s="215"/>
      <c r="K79" s="215"/>
      <c r="L79" s="179"/>
      <c r="M79" s="216"/>
    </row>
    <row r="80" spans="2:13" ht="19.5" thickBot="1" x14ac:dyDescent="0.3">
      <c r="B80" s="411"/>
      <c r="C80" s="407"/>
      <c r="D80" s="477" t="s">
        <v>148</v>
      </c>
      <c r="E80" s="477"/>
      <c r="F80" s="477"/>
      <c r="G80" s="477"/>
      <c r="H80" s="378"/>
      <c r="I80" s="215"/>
      <c r="J80" s="215"/>
      <c r="K80" s="215"/>
      <c r="L80" s="179"/>
      <c r="M80" s="216"/>
    </row>
    <row r="81" spans="2:13" ht="19.5" thickBot="1" x14ac:dyDescent="0.3">
      <c r="B81" s="411"/>
      <c r="C81" s="407"/>
      <c r="D81" s="477" t="s">
        <v>149</v>
      </c>
      <c r="E81" s="477"/>
      <c r="F81" s="477"/>
      <c r="G81" s="477"/>
      <c r="H81" s="378"/>
      <c r="I81" s="215"/>
      <c r="J81" s="215"/>
      <c r="K81" s="215"/>
      <c r="L81" s="179"/>
      <c r="M81" s="216"/>
    </row>
    <row r="82" spans="2:13" ht="19.5" thickBot="1" x14ac:dyDescent="0.3">
      <c r="B82" s="411"/>
      <c r="C82" s="407"/>
      <c r="D82" s="477" t="s">
        <v>150</v>
      </c>
      <c r="E82" s="477"/>
      <c r="F82" s="477"/>
      <c r="G82" s="477"/>
      <c r="H82" s="378"/>
      <c r="I82" s="215"/>
      <c r="J82" s="215"/>
      <c r="K82" s="215"/>
      <c r="L82" s="179"/>
      <c r="M82" s="216"/>
    </row>
    <row r="83" spans="2:13" ht="19.5" thickBot="1" x14ac:dyDescent="0.3">
      <c r="B83" s="411"/>
      <c r="C83" s="407"/>
      <c r="D83" s="477" t="s">
        <v>151</v>
      </c>
      <c r="E83" s="477"/>
      <c r="F83" s="477"/>
      <c r="G83" s="477"/>
      <c r="H83" s="378"/>
      <c r="I83" s="215"/>
      <c r="J83" s="215"/>
      <c r="K83" s="215"/>
      <c r="L83" s="179"/>
      <c r="M83" s="216"/>
    </row>
    <row r="84" spans="2:13" ht="19.5" thickBot="1" x14ac:dyDescent="0.3">
      <c r="B84" s="411"/>
      <c r="C84" s="407"/>
      <c r="D84" s="477" t="s">
        <v>152</v>
      </c>
      <c r="E84" s="477"/>
      <c r="F84" s="477"/>
      <c r="G84" s="477"/>
      <c r="H84" s="219"/>
      <c r="I84" s="215"/>
      <c r="J84" s="215"/>
      <c r="K84" s="215"/>
      <c r="L84" s="179"/>
      <c r="M84" s="216"/>
    </row>
    <row r="85" spans="2:13" ht="19.5" thickBot="1" x14ac:dyDescent="0.3">
      <c r="B85" s="411"/>
      <c r="C85" s="407"/>
      <c r="D85" s="477" t="s">
        <v>153</v>
      </c>
      <c r="E85" s="477"/>
      <c r="F85" s="477"/>
      <c r="G85" s="477"/>
      <c r="H85" s="378"/>
      <c r="I85" s="215"/>
      <c r="J85" s="215"/>
      <c r="K85" s="215"/>
      <c r="L85" s="179"/>
      <c r="M85" s="216"/>
    </row>
    <row r="86" spans="2:13" ht="19.5" thickBot="1" x14ac:dyDescent="0.25">
      <c r="B86" s="411"/>
      <c r="C86" s="407"/>
      <c r="D86" s="400"/>
      <c r="E86" s="400"/>
      <c r="F86" s="400" t="s">
        <v>154</v>
      </c>
      <c r="G86" s="448"/>
      <c r="H86" s="449"/>
      <c r="I86" s="449"/>
      <c r="J86" s="449"/>
      <c r="K86" s="450"/>
      <c r="L86" s="179"/>
      <c r="M86" s="216"/>
    </row>
    <row r="87" spans="2:13" ht="19.5" thickBot="1" x14ac:dyDescent="0.25">
      <c r="B87" s="411"/>
      <c r="C87" s="407"/>
      <c r="D87" s="400"/>
      <c r="E87" s="400"/>
      <c r="F87" s="402"/>
      <c r="G87" s="402"/>
      <c r="H87" s="215"/>
      <c r="I87" s="215"/>
      <c r="J87" s="215"/>
      <c r="K87" s="215"/>
      <c r="L87" s="179"/>
      <c r="M87" s="216"/>
    </row>
    <row r="88" spans="2:13" ht="19.5" thickBot="1" x14ac:dyDescent="0.25">
      <c r="B88" s="478" t="s">
        <v>155</v>
      </c>
      <c r="C88" s="479"/>
      <c r="D88" s="479"/>
      <c r="E88" s="479"/>
      <c r="F88" s="479"/>
      <c r="G88" s="227"/>
      <c r="H88" s="215"/>
      <c r="I88" s="215"/>
      <c r="J88" s="215"/>
      <c r="K88" s="215"/>
      <c r="L88" s="179"/>
      <c r="M88" s="216"/>
    </row>
    <row r="89" spans="2:13" ht="19.5" thickBot="1" x14ac:dyDescent="0.25">
      <c r="B89" s="410" t="s">
        <v>156</v>
      </c>
      <c r="C89" s="407"/>
      <c r="D89" s="400"/>
      <c r="E89" s="400"/>
      <c r="F89" s="402"/>
      <c r="G89" s="402"/>
      <c r="H89" s="215"/>
      <c r="I89" s="215"/>
      <c r="J89" s="215"/>
      <c r="K89" s="215"/>
      <c r="L89" s="179"/>
      <c r="M89" s="216"/>
    </row>
    <row r="90" spans="2:13" ht="19.5" thickBot="1" x14ac:dyDescent="0.25">
      <c r="B90" s="446" t="s">
        <v>157</v>
      </c>
      <c r="C90" s="447"/>
      <c r="D90" s="447"/>
      <c r="E90" s="447"/>
      <c r="F90" s="227"/>
      <c r="G90" s="402"/>
      <c r="H90" s="215"/>
      <c r="I90" s="215"/>
      <c r="J90" s="215"/>
      <c r="K90" s="215"/>
      <c r="L90" s="179"/>
      <c r="M90" s="216"/>
    </row>
    <row r="91" spans="2:13" ht="19.5" thickBot="1" x14ac:dyDescent="0.25">
      <c r="B91" s="446" t="s">
        <v>141</v>
      </c>
      <c r="C91" s="447"/>
      <c r="D91" s="447"/>
      <c r="E91" s="447"/>
      <c r="F91" s="381"/>
      <c r="G91" s="402"/>
      <c r="H91" s="215"/>
      <c r="I91" s="215"/>
      <c r="J91" s="215"/>
      <c r="K91" s="215"/>
      <c r="L91" s="179"/>
      <c r="M91" s="216"/>
    </row>
    <row r="92" spans="2:13" ht="19.5" thickBot="1" x14ac:dyDescent="0.25">
      <c r="B92" s="446" t="s">
        <v>158</v>
      </c>
      <c r="C92" s="447"/>
      <c r="D92" s="447"/>
      <c r="E92" s="447"/>
      <c r="F92" s="381"/>
      <c r="G92" s="402"/>
      <c r="H92" s="215"/>
      <c r="I92" s="215"/>
      <c r="J92" s="215"/>
      <c r="K92" s="215"/>
      <c r="L92" s="179"/>
      <c r="M92" s="216"/>
    </row>
    <row r="93" spans="2:13" ht="19.5" thickBot="1" x14ac:dyDescent="0.25">
      <c r="B93" s="446" t="s">
        <v>159</v>
      </c>
      <c r="C93" s="447"/>
      <c r="D93" s="447"/>
      <c r="E93" s="447"/>
      <c r="F93" s="381"/>
      <c r="G93" s="402"/>
      <c r="H93" s="215"/>
      <c r="I93" s="215"/>
      <c r="J93" s="215"/>
      <c r="K93" s="215"/>
      <c r="L93" s="179"/>
      <c r="M93" s="216"/>
    </row>
    <row r="94" spans="2:13" ht="19.5" thickBot="1" x14ac:dyDescent="0.25">
      <c r="B94" s="446" t="s">
        <v>152</v>
      </c>
      <c r="C94" s="447"/>
      <c r="D94" s="447"/>
      <c r="E94" s="447"/>
      <c r="F94" s="227"/>
      <c r="G94" s="402"/>
      <c r="H94" s="215"/>
      <c r="I94" s="215"/>
      <c r="J94" s="215"/>
      <c r="K94" s="215"/>
      <c r="L94" s="179"/>
      <c r="M94" s="216"/>
    </row>
    <row r="95" spans="2:13" ht="19.5" thickBot="1" x14ac:dyDescent="0.25">
      <c r="B95" s="446" t="s">
        <v>160</v>
      </c>
      <c r="C95" s="447"/>
      <c r="D95" s="447"/>
      <c r="E95" s="447"/>
      <c r="F95" s="227"/>
      <c r="G95" s="402"/>
      <c r="H95" s="215"/>
      <c r="I95" s="215"/>
      <c r="J95" s="215"/>
      <c r="K95" s="215"/>
      <c r="L95" s="179"/>
      <c r="M95" s="216"/>
    </row>
    <row r="96" spans="2:13" ht="19.5" thickBot="1" x14ac:dyDescent="0.25">
      <c r="B96" s="446" t="s">
        <v>161</v>
      </c>
      <c r="C96" s="447"/>
      <c r="D96" s="447"/>
      <c r="E96" s="476"/>
      <c r="F96" s="227"/>
      <c r="G96" s="402"/>
      <c r="H96" s="215"/>
      <c r="I96" s="215"/>
      <c r="J96" s="215"/>
      <c r="K96" s="215"/>
      <c r="L96" s="179"/>
      <c r="M96" s="216"/>
    </row>
    <row r="97" spans="2:16" ht="19.5" thickBot="1" x14ac:dyDescent="0.25">
      <c r="B97" s="446" t="s">
        <v>151</v>
      </c>
      <c r="C97" s="447"/>
      <c r="D97" s="447"/>
      <c r="E97" s="447"/>
      <c r="F97" s="227"/>
      <c r="G97" s="402"/>
      <c r="H97" s="215"/>
      <c r="I97" s="215"/>
      <c r="J97" s="215"/>
      <c r="K97" s="215"/>
      <c r="L97" s="179"/>
      <c r="M97" s="216"/>
    </row>
    <row r="98" spans="2:16" ht="19.5" thickBot="1" x14ac:dyDescent="0.25">
      <c r="B98" s="446" t="s">
        <v>162</v>
      </c>
      <c r="C98" s="447"/>
      <c r="D98" s="447"/>
      <c r="E98" s="476"/>
      <c r="F98" s="227"/>
      <c r="G98" s="402"/>
      <c r="H98" s="215"/>
      <c r="I98" s="215"/>
      <c r="J98" s="215"/>
      <c r="K98" s="215"/>
      <c r="L98" s="179"/>
      <c r="M98" s="216"/>
    </row>
    <row r="99" spans="2:16" ht="19.5" thickBot="1" x14ac:dyDescent="0.25">
      <c r="B99" s="446" t="s">
        <v>163</v>
      </c>
      <c r="C99" s="447"/>
      <c r="D99" s="447"/>
      <c r="E99" s="447"/>
      <c r="F99" s="227"/>
      <c r="G99" s="402"/>
      <c r="H99" s="215"/>
      <c r="I99" s="215"/>
      <c r="J99" s="215"/>
      <c r="K99" s="215"/>
      <c r="L99" s="179"/>
      <c r="M99" s="216"/>
    </row>
    <row r="100" spans="2:16" ht="19.5" thickBot="1" x14ac:dyDescent="0.25">
      <c r="B100" s="446" t="s">
        <v>164</v>
      </c>
      <c r="C100" s="447"/>
      <c r="D100" s="447"/>
      <c r="E100" s="447"/>
      <c r="F100" s="227"/>
      <c r="G100" s="402"/>
      <c r="H100" s="215"/>
      <c r="I100" s="215"/>
      <c r="J100" s="215"/>
      <c r="K100" s="215"/>
      <c r="L100" s="179"/>
      <c r="M100" s="216"/>
    </row>
    <row r="101" spans="2:16" ht="19.5" thickBot="1" x14ac:dyDescent="0.25">
      <c r="B101" s="446" t="s">
        <v>165</v>
      </c>
      <c r="C101" s="447"/>
      <c r="D101" s="447"/>
      <c r="E101" s="447"/>
      <c r="F101" s="227"/>
      <c r="G101" s="402"/>
      <c r="H101" s="215"/>
      <c r="I101" s="215"/>
      <c r="J101" s="215"/>
      <c r="K101" s="215"/>
      <c r="L101" s="179"/>
      <c r="M101" s="216"/>
    </row>
    <row r="102" spans="2:16" ht="19.5" thickBot="1" x14ac:dyDescent="0.25">
      <c r="B102" s="446" t="s">
        <v>166</v>
      </c>
      <c r="C102" s="447"/>
      <c r="D102" s="447"/>
      <c r="E102" s="447"/>
      <c r="F102" s="227"/>
      <c r="G102" s="402"/>
      <c r="H102" s="215"/>
      <c r="I102" s="215"/>
      <c r="J102" s="215"/>
      <c r="K102" s="215"/>
      <c r="L102" s="179"/>
      <c r="M102" s="216"/>
    </row>
    <row r="103" spans="2:16" ht="19.5" thickBot="1" x14ac:dyDescent="0.25">
      <c r="B103" s="446" t="s">
        <v>153</v>
      </c>
      <c r="C103" s="447"/>
      <c r="D103" s="447"/>
      <c r="E103" s="447"/>
      <c r="F103" s="227"/>
      <c r="G103" s="402"/>
      <c r="H103" s="215"/>
      <c r="I103" s="215"/>
      <c r="J103" s="215"/>
      <c r="K103" s="215"/>
      <c r="L103" s="179"/>
      <c r="M103" s="216"/>
    </row>
    <row r="104" spans="2:16" ht="19.5" thickBot="1" x14ac:dyDescent="0.25">
      <c r="B104" s="446" t="s">
        <v>167</v>
      </c>
      <c r="C104" s="447"/>
      <c r="D104" s="447"/>
      <c r="E104" s="447"/>
      <c r="F104" s="381"/>
      <c r="G104" s="402"/>
      <c r="H104" s="215"/>
      <c r="I104" s="215"/>
      <c r="J104" s="215"/>
      <c r="K104" s="215"/>
      <c r="L104" s="179"/>
      <c r="M104" s="216"/>
    </row>
    <row r="105" spans="2:16" ht="19.5" thickBot="1" x14ac:dyDescent="0.25">
      <c r="B105" s="446" t="s">
        <v>168</v>
      </c>
      <c r="C105" s="447"/>
      <c r="D105" s="447"/>
      <c r="E105" s="447"/>
      <c r="F105" s="227"/>
      <c r="G105" s="402"/>
      <c r="H105" s="215"/>
      <c r="I105" s="215"/>
      <c r="J105" s="215"/>
      <c r="K105" s="215"/>
      <c r="L105" s="179"/>
      <c r="M105" s="216"/>
    </row>
    <row r="106" spans="2:16" ht="19.5" thickBot="1" x14ac:dyDescent="0.25">
      <c r="B106" s="446" t="s">
        <v>154</v>
      </c>
      <c r="C106" s="447"/>
      <c r="D106" s="447"/>
      <c r="E106" s="447"/>
      <c r="F106" s="448"/>
      <c r="G106" s="449"/>
      <c r="H106" s="449"/>
      <c r="I106" s="449"/>
      <c r="J106" s="449"/>
      <c r="K106" s="450"/>
      <c r="L106" s="179"/>
      <c r="M106" s="216"/>
    </row>
    <row r="107" spans="2:16" ht="18.75" x14ac:dyDescent="0.2">
      <c r="B107" s="410"/>
      <c r="C107" s="400"/>
      <c r="D107" s="400"/>
      <c r="E107" s="400"/>
      <c r="F107" s="405"/>
      <c r="G107" s="405"/>
      <c r="H107" s="405"/>
      <c r="I107" s="405"/>
      <c r="J107" s="405"/>
      <c r="K107" s="405"/>
      <c r="L107" s="179"/>
      <c r="M107" s="216"/>
    </row>
    <row r="108" spans="2:16" ht="17.25" thickBot="1" x14ac:dyDescent="0.25">
      <c r="B108" s="451" t="s">
        <v>169</v>
      </c>
      <c r="C108" s="452"/>
      <c r="D108" s="452"/>
      <c r="E108" s="452"/>
      <c r="F108" s="452"/>
      <c r="G108" s="452"/>
      <c r="H108" s="452"/>
      <c r="I108" s="452"/>
      <c r="J108" s="452"/>
      <c r="K108" s="452"/>
      <c r="L108" s="452"/>
      <c r="M108" s="453"/>
    </row>
    <row r="109" spans="2:16" ht="16.5" customHeight="1" x14ac:dyDescent="0.2">
      <c r="B109" s="454"/>
      <c r="C109" s="455"/>
      <c r="D109" s="455"/>
      <c r="E109" s="455"/>
      <c r="F109" s="455"/>
      <c r="G109" s="455"/>
      <c r="H109" s="455"/>
      <c r="I109" s="455"/>
      <c r="J109" s="455"/>
      <c r="K109" s="455"/>
      <c r="L109" s="455"/>
      <c r="M109" s="456"/>
      <c r="O109" s="228" t="s">
        <v>35</v>
      </c>
      <c r="P109" s="228" t="s">
        <v>36</v>
      </c>
    </row>
    <row r="110" spans="2:16" x14ac:dyDescent="0.2">
      <c r="B110" s="457"/>
      <c r="C110" s="458"/>
      <c r="D110" s="458"/>
      <c r="E110" s="458"/>
      <c r="F110" s="458"/>
      <c r="G110" s="458"/>
      <c r="H110" s="458"/>
      <c r="I110" s="458"/>
      <c r="J110" s="458"/>
      <c r="K110" s="458"/>
      <c r="L110" s="458"/>
      <c r="M110" s="459"/>
    </row>
    <row r="111" spans="2:16" x14ac:dyDescent="0.2">
      <c r="B111" s="457"/>
      <c r="C111" s="458"/>
      <c r="D111" s="458"/>
      <c r="E111" s="458"/>
      <c r="F111" s="458"/>
      <c r="G111" s="458"/>
      <c r="H111" s="458"/>
      <c r="I111" s="458"/>
      <c r="J111" s="458"/>
      <c r="K111" s="458"/>
      <c r="L111" s="458"/>
      <c r="M111" s="459"/>
    </row>
    <row r="112" spans="2:16" x14ac:dyDescent="0.2">
      <c r="B112" s="457"/>
      <c r="C112" s="458"/>
      <c r="D112" s="458"/>
      <c r="E112" s="458"/>
      <c r="F112" s="458"/>
      <c r="G112" s="458"/>
      <c r="H112" s="458"/>
      <c r="I112" s="458"/>
      <c r="J112" s="458"/>
      <c r="K112" s="458"/>
      <c r="L112" s="458"/>
      <c r="M112" s="459"/>
    </row>
    <row r="113" spans="2:13" x14ac:dyDescent="0.2">
      <c r="B113" s="457"/>
      <c r="C113" s="458"/>
      <c r="D113" s="458"/>
      <c r="E113" s="458"/>
      <c r="F113" s="458"/>
      <c r="G113" s="458"/>
      <c r="H113" s="458"/>
      <c r="I113" s="458"/>
      <c r="J113" s="458"/>
      <c r="K113" s="458"/>
      <c r="L113" s="458"/>
      <c r="M113" s="459"/>
    </row>
    <row r="114" spans="2:13" x14ac:dyDescent="0.2">
      <c r="B114" s="457"/>
      <c r="C114" s="458"/>
      <c r="D114" s="458"/>
      <c r="E114" s="458"/>
      <c r="F114" s="458"/>
      <c r="G114" s="458"/>
      <c r="H114" s="458"/>
      <c r="I114" s="458"/>
      <c r="J114" s="458"/>
      <c r="K114" s="458"/>
      <c r="L114" s="458"/>
      <c r="M114" s="459"/>
    </row>
    <row r="115" spans="2:13" x14ac:dyDescent="0.2">
      <c r="B115" s="457"/>
      <c r="C115" s="458"/>
      <c r="D115" s="458"/>
      <c r="E115" s="458"/>
      <c r="F115" s="458"/>
      <c r="G115" s="458"/>
      <c r="H115" s="458"/>
      <c r="I115" s="458"/>
      <c r="J115" s="458"/>
      <c r="K115" s="458"/>
      <c r="L115" s="458"/>
      <c r="M115" s="459"/>
    </row>
    <row r="116" spans="2:13" x14ac:dyDescent="0.2">
      <c r="B116" s="457"/>
      <c r="C116" s="458"/>
      <c r="D116" s="458"/>
      <c r="E116" s="458"/>
      <c r="F116" s="458"/>
      <c r="G116" s="458"/>
      <c r="H116" s="458"/>
      <c r="I116" s="458"/>
      <c r="J116" s="458"/>
      <c r="K116" s="458"/>
      <c r="L116" s="458"/>
      <c r="M116" s="459"/>
    </row>
    <row r="117" spans="2:13" x14ac:dyDescent="0.2">
      <c r="B117" s="457"/>
      <c r="C117" s="458"/>
      <c r="D117" s="458"/>
      <c r="E117" s="458"/>
      <c r="F117" s="458"/>
      <c r="G117" s="458"/>
      <c r="H117" s="458"/>
      <c r="I117" s="458"/>
      <c r="J117" s="458"/>
      <c r="K117" s="458"/>
      <c r="L117" s="458"/>
      <c r="M117" s="459"/>
    </row>
    <row r="118" spans="2:13" x14ac:dyDescent="0.2">
      <c r="B118" s="457"/>
      <c r="C118" s="458"/>
      <c r="D118" s="458"/>
      <c r="E118" s="458"/>
      <c r="F118" s="458"/>
      <c r="G118" s="458"/>
      <c r="H118" s="458"/>
      <c r="I118" s="458"/>
      <c r="J118" s="458"/>
      <c r="K118" s="458"/>
      <c r="L118" s="458"/>
      <c r="M118" s="459"/>
    </row>
    <row r="119" spans="2:13" x14ac:dyDescent="0.2">
      <c r="B119" s="457"/>
      <c r="C119" s="458"/>
      <c r="D119" s="458"/>
      <c r="E119" s="458"/>
      <c r="F119" s="458"/>
      <c r="G119" s="458"/>
      <c r="H119" s="458"/>
      <c r="I119" s="458"/>
      <c r="J119" s="458"/>
      <c r="K119" s="458"/>
      <c r="L119" s="458"/>
      <c r="M119" s="459"/>
    </row>
    <row r="120" spans="2:13" x14ac:dyDescent="0.2">
      <c r="B120" s="457"/>
      <c r="C120" s="458"/>
      <c r="D120" s="458"/>
      <c r="E120" s="458"/>
      <c r="F120" s="458"/>
      <c r="G120" s="458"/>
      <c r="H120" s="458"/>
      <c r="I120" s="458"/>
      <c r="J120" s="458"/>
      <c r="K120" s="458"/>
      <c r="L120" s="458"/>
      <c r="M120" s="459"/>
    </row>
    <row r="121" spans="2:13" x14ac:dyDescent="0.2">
      <c r="B121" s="457"/>
      <c r="C121" s="458"/>
      <c r="D121" s="458"/>
      <c r="E121" s="458"/>
      <c r="F121" s="458"/>
      <c r="G121" s="458"/>
      <c r="H121" s="458"/>
      <c r="I121" s="458"/>
      <c r="J121" s="458"/>
      <c r="K121" s="458"/>
      <c r="L121" s="458"/>
      <c r="M121" s="459"/>
    </row>
    <row r="122" spans="2:13" x14ac:dyDescent="0.2">
      <c r="B122" s="457"/>
      <c r="C122" s="458"/>
      <c r="D122" s="458"/>
      <c r="E122" s="458"/>
      <c r="F122" s="458"/>
      <c r="G122" s="458"/>
      <c r="H122" s="458"/>
      <c r="I122" s="458"/>
      <c r="J122" s="458"/>
      <c r="K122" s="458"/>
      <c r="L122" s="458"/>
      <c r="M122" s="459"/>
    </row>
    <row r="123" spans="2:13" x14ac:dyDescent="0.2">
      <c r="B123" s="457"/>
      <c r="C123" s="458"/>
      <c r="D123" s="458"/>
      <c r="E123" s="458"/>
      <c r="F123" s="458"/>
      <c r="G123" s="458"/>
      <c r="H123" s="458"/>
      <c r="I123" s="458"/>
      <c r="J123" s="458"/>
      <c r="K123" s="458"/>
      <c r="L123" s="458"/>
      <c r="M123" s="459"/>
    </row>
    <row r="124" spans="2:13" x14ac:dyDescent="0.2">
      <c r="B124" s="457"/>
      <c r="C124" s="458"/>
      <c r="D124" s="458"/>
      <c r="E124" s="458"/>
      <c r="F124" s="458"/>
      <c r="G124" s="458"/>
      <c r="H124" s="458"/>
      <c r="I124" s="458"/>
      <c r="J124" s="458"/>
      <c r="K124" s="458"/>
      <c r="L124" s="458"/>
      <c r="M124" s="459"/>
    </row>
    <row r="125" spans="2:13" ht="13.5" thickBot="1" x14ac:dyDescent="0.25">
      <c r="B125" s="460"/>
      <c r="C125" s="461"/>
      <c r="D125" s="461"/>
      <c r="E125" s="461"/>
      <c r="F125" s="461"/>
      <c r="G125" s="461"/>
      <c r="H125" s="461"/>
      <c r="I125" s="461"/>
      <c r="J125" s="461"/>
      <c r="K125" s="461"/>
      <c r="L125" s="461"/>
      <c r="M125" s="462"/>
    </row>
    <row r="126" spans="2:13" ht="19.5" thickBot="1" x14ac:dyDescent="0.25">
      <c r="B126" s="229"/>
      <c r="C126" s="230"/>
      <c r="D126" s="231"/>
      <c r="E126" s="231"/>
      <c r="F126" s="231"/>
      <c r="G126" s="232"/>
      <c r="H126" s="193"/>
      <c r="I126" s="193"/>
      <c r="J126" s="193"/>
      <c r="K126" s="193"/>
      <c r="L126" s="233"/>
      <c r="M126" s="189"/>
    </row>
    <row r="127" spans="2:13" x14ac:dyDescent="0.2">
      <c r="B127" s="475" t="s">
        <v>42</v>
      </c>
      <c r="C127" s="473"/>
      <c r="D127" s="463"/>
      <c r="E127" s="464"/>
      <c r="F127" s="464"/>
      <c r="G127" s="464"/>
      <c r="H127" s="464"/>
      <c r="I127" s="464"/>
      <c r="J127" s="464"/>
      <c r="K127" s="464"/>
      <c r="L127" s="465"/>
      <c r="M127" s="189"/>
    </row>
    <row r="128" spans="2:13" x14ac:dyDescent="0.2">
      <c r="B128" s="474"/>
      <c r="C128" s="473"/>
      <c r="D128" s="466"/>
      <c r="E128" s="467"/>
      <c r="F128" s="467"/>
      <c r="G128" s="467"/>
      <c r="H128" s="467"/>
      <c r="I128" s="467"/>
      <c r="J128" s="467"/>
      <c r="K128" s="467"/>
      <c r="L128" s="468"/>
      <c r="M128" s="189"/>
    </row>
    <row r="129" spans="2:13" x14ac:dyDescent="0.2">
      <c r="B129" s="474"/>
      <c r="C129" s="473"/>
      <c r="D129" s="466"/>
      <c r="E129" s="467"/>
      <c r="F129" s="467"/>
      <c r="G129" s="467"/>
      <c r="H129" s="467"/>
      <c r="I129" s="467"/>
      <c r="J129" s="467"/>
      <c r="K129" s="467"/>
      <c r="L129" s="468"/>
      <c r="M129" s="189"/>
    </row>
    <row r="130" spans="2:13" x14ac:dyDescent="0.2">
      <c r="B130" s="474"/>
      <c r="C130" s="473"/>
      <c r="D130" s="466"/>
      <c r="E130" s="467"/>
      <c r="F130" s="467"/>
      <c r="G130" s="467"/>
      <c r="H130" s="467"/>
      <c r="I130" s="467"/>
      <c r="J130" s="467"/>
      <c r="K130" s="467"/>
      <c r="L130" s="468"/>
      <c r="M130" s="189"/>
    </row>
    <row r="131" spans="2:13" x14ac:dyDescent="0.2">
      <c r="B131" s="474"/>
      <c r="C131" s="473"/>
      <c r="D131" s="466"/>
      <c r="E131" s="467"/>
      <c r="F131" s="467"/>
      <c r="G131" s="467"/>
      <c r="H131" s="467"/>
      <c r="I131" s="467"/>
      <c r="J131" s="467"/>
      <c r="K131" s="467"/>
      <c r="L131" s="468"/>
      <c r="M131" s="189"/>
    </row>
    <row r="132" spans="2:13" x14ac:dyDescent="0.2">
      <c r="B132" s="474"/>
      <c r="C132" s="473"/>
      <c r="D132" s="466"/>
      <c r="E132" s="467"/>
      <c r="F132" s="467"/>
      <c r="G132" s="467"/>
      <c r="H132" s="467"/>
      <c r="I132" s="467"/>
      <c r="J132" s="467"/>
      <c r="K132" s="467"/>
      <c r="L132" s="468"/>
      <c r="M132" s="189"/>
    </row>
    <row r="133" spans="2:13" x14ac:dyDescent="0.2">
      <c r="B133" s="474"/>
      <c r="C133" s="473"/>
      <c r="D133" s="466"/>
      <c r="E133" s="467"/>
      <c r="F133" s="467"/>
      <c r="G133" s="467"/>
      <c r="H133" s="467"/>
      <c r="I133" s="467"/>
      <c r="J133" s="467"/>
      <c r="K133" s="467"/>
      <c r="L133" s="468"/>
      <c r="M133" s="189"/>
    </row>
    <row r="134" spans="2:13" x14ac:dyDescent="0.2">
      <c r="B134" s="474"/>
      <c r="C134" s="473"/>
      <c r="D134" s="466"/>
      <c r="E134" s="467"/>
      <c r="F134" s="467"/>
      <c r="G134" s="467"/>
      <c r="H134" s="467"/>
      <c r="I134" s="467"/>
      <c r="J134" s="467"/>
      <c r="K134" s="467"/>
      <c r="L134" s="468"/>
      <c r="M134" s="189"/>
    </row>
    <row r="135" spans="2:13" ht="13.5" thickBot="1" x14ac:dyDescent="0.25">
      <c r="B135" s="474"/>
      <c r="C135" s="473"/>
      <c r="D135" s="469"/>
      <c r="E135" s="470"/>
      <c r="F135" s="470"/>
      <c r="G135" s="470"/>
      <c r="H135" s="470"/>
      <c r="I135" s="470"/>
      <c r="J135" s="470"/>
      <c r="K135" s="470"/>
      <c r="L135" s="471"/>
      <c r="M135" s="189"/>
    </row>
    <row r="136" spans="2:13" ht="19.5" thickBot="1" x14ac:dyDescent="0.25">
      <c r="B136" s="185"/>
      <c r="C136" s="235"/>
      <c r="D136" s="235"/>
      <c r="E136" s="235"/>
      <c r="F136" s="235"/>
      <c r="G136" s="188"/>
      <c r="H136" s="236"/>
      <c r="I136" s="236"/>
      <c r="J136" s="233"/>
      <c r="K136" s="233"/>
      <c r="L136" s="233"/>
      <c r="M136" s="189"/>
    </row>
    <row r="137" spans="2:13" x14ac:dyDescent="0.2">
      <c r="B137" s="475" t="s">
        <v>43</v>
      </c>
      <c r="C137" s="473"/>
      <c r="D137" s="463"/>
      <c r="E137" s="464"/>
      <c r="F137" s="464"/>
      <c r="G137" s="464"/>
      <c r="H137" s="464"/>
      <c r="I137" s="464"/>
      <c r="J137" s="464"/>
      <c r="K137" s="464"/>
      <c r="L137" s="465"/>
      <c r="M137" s="189"/>
    </row>
    <row r="138" spans="2:13" x14ac:dyDescent="0.2">
      <c r="B138" s="474"/>
      <c r="C138" s="473"/>
      <c r="D138" s="466"/>
      <c r="E138" s="467"/>
      <c r="F138" s="467"/>
      <c r="G138" s="467"/>
      <c r="H138" s="467"/>
      <c r="I138" s="467"/>
      <c r="J138" s="467"/>
      <c r="K138" s="467"/>
      <c r="L138" s="468"/>
      <c r="M138" s="189"/>
    </row>
    <row r="139" spans="2:13" x14ac:dyDescent="0.2">
      <c r="B139" s="474"/>
      <c r="C139" s="473"/>
      <c r="D139" s="466"/>
      <c r="E139" s="467"/>
      <c r="F139" s="467"/>
      <c r="G139" s="467"/>
      <c r="H139" s="467"/>
      <c r="I139" s="467"/>
      <c r="J139" s="467"/>
      <c r="K139" s="467"/>
      <c r="L139" s="468"/>
      <c r="M139" s="189"/>
    </row>
    <row r="140" spans="2:13" x14ac:dyDescent="0.2">
      <c r="B140" s="474"/>
      <c r="C140" s="473"/>
      <c r="D140" s="466"/>
      <c r="E140" s="467"/>
      <c r="F140" s="467"/>
      <c r="G140" s="467"/>
      <c r="H140" s="467"/>
      <c r="I140" s="467"/>
      <c r="J140" s="467"/>
      <c r="K140" s="467"/>
      <c r="L140" s="468"/>
      <c r="M140" s="189"/>
    </row>
    <row r="141" spans="2:13" x14ac:dyDescent="0.2">
      <c r="B141" s="474"/>
      <c r="C141" s="473"/>
      <c r="D141" s="466"/>
      <c r="E141" s="467"/>
      <c r="F141" s="467"/>
      <c r="G141" s="467"/>
      <c r="H141" s="467"/>
      <c r="I141" s="467"/>
      <c r="J141" s="467"/>
      <c r="K141" s="467"/>
      <c r="L141" s="468"/>
      <c r="M141" s="189"/>
    </row>
    <row r="142" spans="2:13" x14ac:dyDescent="0.2">
      <c r="B142" s="474"/>
      <c r="C142" s="473"/>
      <c r="D142" s="466"/>
      <c r="E142" s="467"/>
      <c r="F142" s="467"/>
      <c r="G142" s="467"/>
      <c r="H142" s="467"/>
      <c r="I142" s="467"/>
      <c r="J142" s="467"/>
      <c r="K142" s="467"/>
      <c r="L142" s="468"/>
      <c r="M142" s="189"/>
    </row>
    <row r="143" spans="2:13" x14ac:dyDescent="0.2">
      <c r="B143" s="474"/>
      <c r="C143" s="473"/>
      <c r="D143" s="466"/>
      <c r="E143" s="467"/>
      <c r="F143" s="467"/>
      <c r="G143" s="467"/>
      <c r="H143" s="467"/>
      <c r="I143" s="467"/>
      <c r="J143" s="467"/>
      <c r="K143" s="467"/>
      <c r="L143" s="468"/>
      <c r="M143" s="189"/>
    </row>
    <row r="144" spans="2:13" x14ac:dyDescent="0.2">
      <c r="B144" s="474"/>
      <c r="C144" s="473"/>
      <c r="D144" s="466"/>
      <c r="E144" s="467"/>
      <c r="F144" s="467"/>
      <c r="G144" s="467"/>
      <c r="H144" s="467"/>
      <c r="I144" s="467"/>
      <c r="J144" s="467"/>
      <c r="K144" s="467"/>
      <c r="L144" s="468"/>
      <c r="M144" s="189"/>
    </row>
    <row r="145" spans="2:13" ht="13.5" thickBot="1" x14ac:dyDescent="0.25">
      <c r="B145" s="474"/>
      <c r="C145" s="473"/>
      <c r="D145" s="469"/>
      <c r="E145" s="470"/>
      <c r="F145" s="470"/>
      <c r="G145" s="470"/>
      <c r="H145" s="470"/>
      <c r="I145" s="470"/>
      <c r="J145" s="470"/>
      <c r="K145" s="470"/>
      <c r="L145" s="471"/>
      <c r="M145" s="189"/>
    </row>
    <row r="146" spans="2:13" ht="19.5" thickBot="1" x14ac:dyDescent="0.25">
      <c r="B146" s="185"/>
      <c r="C146" s="235"/>
      <c r="D146" s="235"/>
      <c r="E146" s="235"/>
      <c r="F146" s="235"/>
      <c r="G146" s="188"/>
      <c r="H146" s="236"/>
      <c r="I146" s="236"/>
      <c r="J146" s="233"/>
      <c r="K146" s="233"/>
      <c r="L146" s="233"/>
      <c r="M146" s="189"/>
    </row>
    <row r="147" spans="2:13" ht="16.5" x14ac:dyDescent="0.2">
      <c r="B147" s="185"/>
      <c r="C147" s="235"/>
      <c r="D147" s="463"/>
      <c r="E147" s="464"/>
      <c r="F147" s="464"/>
      <c r="G147" s="464"/>
      <c r="H147" s="464"/>
      <c r="I147" s="464"/>
      <c r="J147" s="464"/>
      <c r="K147" s="464"/>
      <c r="L147" s="465"/>
      <c r="M147" s="189"/>
    </row>
    <row r="148" spans="2:13" x14ac:dyDescent="0.2">
      <c r="B148" s="472" t="s">
        <v>170</v>
      </c>
      <c r="C148" s="473"/>
      <c r="D148" s="466"/>
      <c r="E148" s="467"/>
      <c r="F148" s="467"/>
      <c r="G148" s="467"/>
      <c r="H148" s="467"/>
      <c r="I148" s="467"/>
      <c r="J148" s="467"/>
      <c r="K148" s="467"/>
      <c r="L148" s="468"/>
      <c r="M148" s="189"/>
    </row>
    <row r="149" spans="2:13" x14ac:dyDescent="0.2">
      <c r="B149" s="474"/>
      <c r="C149" s="473"/>
      <c r="D149" s="466"/>
      <c r="E149" s="467"/>
      <c r="F149" s="467"/>
      <c r="G149" s="467"/>
      <c r="H149" s="467"/>
      <c r="I149" s="467"/>
      <c r="J149" s="467"/>
      <c r="K149" s="467"/>
      <c r="L149" s="468"/>
      <c r="M149" s="189"/>
    </row>
    <row r="150" spans="2:13" x14ac:dyDescent="0.2">
      <c r="B150" s="474"/>
      <c r="C150" s="473"/>
      <c r="D150" s="466"/>
      <c r="E150" s="467"/>
      <c r="F150" s="467"/>
      <c r="G150" s="467"/>
      <c r="H150" s="467"/>
      <c r="I150" s="467"/>
      <c r="J150" s="467"/>
      <c r="K150" s="467"/>
      <c r="L150" s="468"/>
      <c r="M150" s="189"/>
    </row>
    <row r="151" spans="2:13" ht="13.5" thickBot="1" x14ac:dyDescent="0.25">
      <c r="B151" s="474"/>
      <c r="C151" s="473"/>
      <c r="D151" s="469"/>
      <c r="E151" s="470"/>
      <c r="F151" s="470"/>
      <c r="G151" s="470"/>
      <c r="H151" s="470"/>
      <c r="I151" s="470"/>
      <c r="J151" s="470"/>
      <c r="K151" s="470"/>
      <c r="L151" s="471"/>
      <c r="M151" s="189"/>
    </row>
    <row r="152" spans="2:13" ht="13.5" thickBot="1" x14ac:dyDescent="0.25">
      <c r="B152" s="237"/>
      <c r="C152" s="238"/>
      <c r="D152" s="238"/>
      <c r="E152" s="238"/>
      <c r="F152" s="238"/>
      <c r="G152" s="238"/>
      <c r="H152" s="238"/>
      <c r="I152" s="238"/>
      <c r="J152" s="238"/>
      <c r="K152" s="238"/>
      <c r="L152" s="238"/>
      <c r="M152" s="239"/>
    </row>
    <row r="153" spans="2:13" ht="13.5" thickTop="1" x14ac:dyDescent="0.2"/>
  </sheetData>
  <sheetProtection password="8051" sheet="1" objects="1" scenarios="1"/>
  <mergeCells count="105">
    <mergeCell ref="B2:M2"/>
    <mergeCell ref="H18:I18"/>
    <mergeCell ref="J18:K18"/>
    <mergeCell ref="B3:M3"/>
    <mergeCell ref="C5:D5"/>
    <mergeCell ref="C6:D6"/>
    <mergeCell ref="C7:L7"/>
    <mergeCell ref="C9:F9"/>
    <mergeCell ref="C11:D11"/>
    <mergeCell ref="G11:H11"/>
    <mergeCell ref="C18:E18"/>
    <mergeCell ref="C12:D12"/>
    <mergeCell ref="G12:H12"/>
    <mergeCell ref="B14:K14"/>
    <mergeCell ref="C16:K16"/>
    <mergeCell ref="B33:G33"/>
    <mergeCell ref="C35:K35"/>
    <mergeCell ref="C24:I24"/>
    <mergeCell ref="C26:F26"/>
    <mergeCell ref="G26:H26"/>
    <mergeCell ref="I26:K26"/>
    <mergeCell ref="B43:D43"/>
    <mergeCell ref="E43:K43"/>
    <mergeCell ref="C20:K20"/>
    <mergeCell ref="C28:F28"/>
    <mergeCell ref="C37:K37"/>
    <mergeCell ref="B39:C39"/>
    <mergeCell ref="D39:F39"/>
    <mergeCell ref="C22:K22"/>
    <mergeCell ref="B41:C41"/>
    <mergeCell ref="D41:F41"/>
    <mergeCell ref="E29:F29"/>
    <mergeCell ref="C30:D30"/>
    <mergeCell ref="D45:F45"/>
    <mergeCell ref="B47:C47"/>
    <mergeCell ref="H55:J55"/>
    <mergeCell ref="B56:E56"/>
    <mergeCell ref="B68:E68"/>
    <mergeCell ref="B62:E62"/>
    <mergeCell ref="B63:E63"/>
    <mergeCell ref="B65:C65"/>
    <mergeCell ref="B66:E66"/>
    <mergeCell ref="B67:E67"/>
    <mergeCell ref="B58:E58"/>
    <mergeCell ref="B60:C60"/>
    <mergeCell ref="D47:F47"/>
    <mergeCell ref="B48:C48"/>
    <mergeCell ref="B50:G50"/>
    <mergeCell ref="B52:E52"/>
    <mergeCell ref="H56:J56"/>
    <mergeCell ref="B57:E57"/>
    <mergeCell ref="B53:C53"/>
    <mergeCell ref="G53:J53"/>
    <mergeCell ref="B54:E54"/>
    <mergeCell ref="H54:J54"/>
    <mergeCell ref="B45:C45"/>
    <mergeCell ref="D79:G79"/>
    <mergeCell ref="B69:E69"/>
    <mergeCell ref="B71:E71"/>
    <mergeCell ref="B72:C72"/>
    <mergeCell ref="D72:G72"/>
    <mergeCell ref="B55:E55"/>
    <mergeCell ref="B91:E91"/>
    <mergeCell ref="D80:G80"/>
    <mergeCell ref="B73:C73"/>
    <mergeCell ref="D73:G73"/>
    <mergeCell ref="D74:G74"/>
    <mergeCell ref="B75:C75"/>
    <mergeCell ref="D75:G75"/>
    <mergeCell ref="D76:G76"/>
    <mergeCell ref="D77:G77"/>
    <mergeCell ref="D78:G78"/>
    <mergeCell ref="B61:E61"/>
    <mergeCell ref="B92:E92"/>
    <mergeCell ref="D81:G81"/>
    <mergeCell ref="D82:G82"/>
    <mergeCell ref="D83:G83"/>
    <mergeCell ref="D84:G84"/>
    <mergeCell ref="D85:G85"/>
    <mergeCell ref="G86:K86"/>
    <mergeCell ref="B88:F88"/>
    <mergeCell ref="B90:E90"/>
    <mergeCell ref="B102:E102"/>
    <mergeCell ref="B93:E93"/>
    <mergeCell ref="B94:E94"/>
    <mergeCell ref="B95:E95"/>
    <mergeCell ref="B96:E96"/>
    <mergeCell ref="B97:E97"/>
    <mergeCell ref="B98:E98"/>
    <mergeCell ref="B99:E99"/>
    <mergeCell ref="B100:E100"/>
    <mergeCell ref="B101:E101"/>
    <mergeCell ref="B103:E103"/>
    <mergeCell ref="B104:E104"/>
    <mergeCell ref="B105:E105"/>
    <mergeCell ref="B106:E106"/>
    <mergeCell ref="F106:K106"/>
    <mergeCell ref="B108:M108"/>
    <mergeCell ref="B109:M125"/>
    <mergeCell ref="D147:L151"/>
    <mergeCell ref="B148:C151"/>
    <mergeCell ref="B127:C135"/>
    <mergeCell ref="D127:L135"/>
    <mergeCell ref="B137:C145"/>
    <mergeCell ref="D137:L145"/>
  </mergeCells>
  <phoneticPr fontId="30" type="noConversion"/>
  <conditionalFormatting sqref="D127">
    <cfRule type="expression" dxfId="11" priority="1">
      <formula>#REF!="x"</formula>
    </cfRule>
  </conditionalFormatting>
  <conditionalFormatting sqref="C5">
    <cfRule type="cellIs" dxfId="10" priority="3" stopIfTrue="1" operator="equal">
      <formula>"x"</formula>
    </cfRule>
  </conditionalFormatting>
  <conditionalFormatting sqref="D27 D29">
    <cfRule type="expression" dxfId="9" priority="2">
      <formula>$C$27="x"</formula>
    </cfRule>
  </conditionalFormatting>
  <conditionalFormatting sqref="C27:C29">
    <cfRule type="cellIs" dxfId="8" priority="4" stopIfTrue="1" operator="equal">
      <formula>"x"</formula>
    </cfRule>
  </conditionalFormatting>
  <conditionalFormatting sqref="F5">
    <cfRule type="expression" dxfId="7" priority="5" stopIfTrue="1">
      <formula>#REF!="x"</formula>
    </cfRule>
  </conditionalFormatting>
  <dataValidations xWindow="204" yWindow="310" count="16">
    <dataValidation type="date" operator="greaterThan" allowBlank="1" showInputMessage="1" showErrorMessage="1" error="Verifique a Data!!!" prompt="DD/MM/AAAA" sqref="G11:H11" xr:uid="{00000000-0002-0000-0000-000000000000}">
      <formula1>36526</formula1>
    </dataValidation>
    <dataValidation allowBlank="1" errorTitle="Texto inválido" promptTitle="Marque com um X" prompt=" " sqref="F106:K106" xr:uid="{00000000-0002-0000-0000-000001000000}"/>
    <dataValidation allowBlank="1" showDropDown="1" sqref="C28:F28" xr:uid="{00000000-0002-0000-0000-000002000000}"/>
    <dataValidation type="list" allowBlank="1" showDropDown="1" showErrorMessage="1" errorTitle="Caracter inválido!" error="Entre com &quot;x&quot; ou &quot;X&quot;. Caso não se aplique, deixar em branco." sqref="F54:F58 K54:K56 F61:F63 F66:F69 H72:H85 F90:F105" xr:uid="{00000000-0002-0000-0000-000003000000}">
      <formula1>$T$51:$U$51</formula1>
    </dataValidation>
    <dataValidation type="date" showInputMessage="1" showErrorMessage="1" error="Inserir data válida!" prompt="DD/MM/AAAA" sqref="C5:D5" xr:uid="{00000000-0002-0000-0000-000004000000}">
      <formula1>36526</formula1>
      <formula2>54789</formula2>
    </dataValidation>
    <dataValidation type="textLength" allowBlank="1" showInputMessage="1" showErrorMessage="1" sqref="J18:K18 C18:E18" xr:uid="{00000000-0002-0000-0000-000005000000}">
      <formula1>0</formula1>
      <formula2>199</formula2>
    </dataValidation>
    <dataValidation type="list" allowBlank="1" showInputMessage="1" showErrorMessage="1" errorTitle="Informe SIM ou NÃO" error=" " promptTitle="O serviço possui Licença San.?" prompt="Informe Sim ou Não" sqref="C11:D11" xr:uid="{00000000-0002-0000-0000-000006000000}">
      <formula1>$U$5:$U$6</formula1>
    </dataValidation>
    <dataValidation type="list" allowBlank="1" showInputMessage="1" showErrorMessage="1" errorTitle="Tipo de inspeção inválido!" error="Informe o Tipo de inspeção corretamente" promptTitle="Escolha o Tipo de Inspeção" prompt=" " sqref="C9:F9" xr:uid="{00000000-0002-0000-0000-000007000000}">
      <formula1>$U$9:$U$13</formula1>
    </dataValidation>
    <dataValidation allowBlank="1" showInputMessage="1" showErrorMessage="1" prompt="DD/MM/AAAA" sqref="P21:Q23" xr:uid="{00000000-0002-0000-0000-000008000000}"/>
    <dataValidation type="list" allowBlank="1" showInputMessage="1" showErrorMessage="1" errorTitle="UF Inválida!!!" error="Informe UF corretamente" promptTitle="Escolha a UF" prompt=" " sqref="K24" xr:uid="{00000000-0002-0000-0000-000009000000}">
      <formula1>$U$15:$U$41</formula1>
    </dataValidation>
    <dataValidation type="list" allowBlank="1" showInputMessage="1" showErrorMessage="1" errorTitle="Natureza inválida!" error="Informe a natureza do serviço corretamente!" promptTitle="Escolha a natureza de serviço" prompt=" " sqref="C30:D30" xr:uid="{00000000-0002-0000-0000-00000A000000}">
      <formula1>$U$44:$U$47</formula1>
    </dataValidation>
    <dataValidation type="list" allowBlank="1" showDropDown="1" showInputMessage="1" showErrorMessage="1" errorTitle="Caracter Inválido!!!" error="Entre com X ou x." sqref="C27 C29" xr:uid="{00000000-0002-0000-0000-00000B000000}">
      <formula1>$AC$27:$AD$27</formula1>
    </dataValidation>
    <dataValidation type="list" allowBlank="1" showInputMessage="1" showErrorMessage="1" errorTitle="Informação inválida!" promptTitle="Escolha Sim ou Não" prompt=" " sqref="G88" xr:uid="{00000000-0002-0000-0000-00000C000000}">
      <formula1>$U$5:$U$6</formula1>
    </dataValidation>
    <dataValidation type="list" allowBlank="1" showDropDown="1" showErrorMessage="1" errorTitle="Caracter Inválido!!!" error="Entre com x ou X. Se o quesito não se aplica deixe em branco" sqref="F64:F65 F70:F71" xr:uid="{00000000-0002-0000-0000-00000D000000}">
      <formula1>$O$109:$P$109</formula1>
    </dataValidation>
    <dataValidation type="textLength" allowBlank="1" showInputMessage="1" showErrorMessage="1" errorTitle="Texto inválido" promptTitle="Marque com um X" prompt=" " sqref="F87 F107 F89" xr:uid="{00000000-0002-0000-0000-00000E000000}">
      <formula1>0</formula1>
      <formula2>1</formula2>
    </dataValidation>
    <dataValidation type="date" operator="greaterThanOrEqual" allowBlank="1" showInputMessage="1" showErrorMessage="1" error="Verifique a Data Final !!!" prompt="DD/MM/AAAA" sqref="F5" xr:uid="{00000000-0002-0000-0000-00000F000000}">
      <formula1>D5</formula1>
    </dataValidation>
  </dataValidations>
  <pageMargins left="0.78740157499999996" right="0.78740157499999996" top="0.984251969" bottom="0.984251969" header="0.49212598499999999" footer="0.49212598499999999"/>
  <pageSetup paperSize="9" scale="48" orientation="portrait" r:id="rId1"/>
  <headerFooter alignWithMargins="0"/>
  <rowBreaks count="1" manualBreakCount="1">
    <brk id="7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8">
    <tabColor indexed="35"/>
  </sheetPr>
  <dimension ref="B1:AE73"/>
  <sheetViews>
    <sheetView showGridLines="0" topLeftCell="A31" zoomScale="70" zoomScaleNormal="70" zoomScaleSheetLayoutView="80" workbookViewId="0">
      <selection activeCell="N50" sqref="N50"/>
    </sheetView>
  </sheetViews>
  <sheetFormatPr defaultRowHeight="12.75" x14ac:dyDescent="0.2"/>
  <cols>
    <col min="1" max="1" width="5.140625" customWidth="1"/>
    <col min="2" max="2" width="25.140625" customWidth="1"/>
    <col min="3" max="8" width="15.7109375" customWidth="1"/>
    <col min="9" max="9" width="20.7109375" customWidth="1"/>
    <col min="10" max="10" width="17.5703125" customWidth="1"/>
    <col min="11" max="11" width="2.42578125" customWidth="1"/>
    <col min="12" max="12" width="14.7109375" customWidth="1"/>
    <col min="13" max="13" width="17.42578125" customWidth="1"/>
    <col min="14" max="16" width="14.7109375" customWidth="1"/>
    <col min="24" max="24" width="10.28515625" customWidth="1"/>
    <col min="25" max="25" width="10" bestFit="1" customWidth="1"/>
    <col min="26" max="26" width="10.85546875" customWidth="1"/>
    <col min="27" max="28" width="9.28515625" bestFit="1" customWidth="1"/>
    <col min="29" max="29" width="11.5703125" bestFit="1" customWidth="1"/>
    <col min="30" max="30" width="9.28515625" bestFit="1" customWidth="1"/>
    <col min="31" max="31" width="10" bestFit="1" customWidth="1"/>
  </cols>
  <sheetData>
    <row r="1" spans="2:31" ht="17.25" customHeight="1" x14ac:dyDescent="0.2"/>
    <row r="2" spans="2:31" ht="41.25" customHeight="1" x14ac:dyDescent="0.2">
      <c r="B2" s="132" t="s">
        <v>61</v>
      </c>
      <c r="C2" s="130"/>
      <c r="D2" s="130"/>
      <c r="E2" s="130"/>
      <c r="H2" s="5"/>
      <c r="S2" s="126"/>
      <c r="T2" s="127"/>
      <c r="U2" s="127"/>
      <c r="V2" s="127"/>
      <c r="W2" s="127"/>
      <c r="X2" s="33"/>
      <c r="Y2" s="33"/>
      <c r="Z2" s="33"/>
      <c r="AA2" s="128"/>
      <c r="AB2" s="34"/>
      <c r="AD2" s="33"/>
      <c r="AE2" s="33"/>
    </row>
    <row r="3" spans="2:31" ht="60" customHeight="1" x14ac:dyDescent="0.2">
      <c r="B3" s="605" t="s">
        <v>281</v>
      </c>
      <c r="C3" s="606"/>
      <c r="D3" s="606"/>
      <c r="E3" s="606"/>
      <c r="F3" s="606"/>
      <c r="G3" s="606"/>
      <c r="H3" s="606"/>
    </row>
    <row r="4" spans="2:31" ht="65.25" customHeight="1" x14ac:dyDescent="0.2">
      <c r="B4" s="605" t="s">
        <v>282</v>
      </c>
      <c r="C4" s="606"/>
      <c r="D4" s="606"/>
      <c r="E4" s="606"/>
      <c r="F4" s="606"/>
      <c r="G4" s="606"/>
      <c r="H4" s="606"/>
    </row>
    <row r="5" spans="2:31" ht="68.25" customHeight="1" x14ac:dyDescent="0.2">
      <c r="B5" s="605" t="s">
        <v>283</v>
      </c>
      <c r="C5" s="606"/>
      <c r="D5" s="606"/>
      <c r="E5" s="606"/>
      <c r="F5" s="606"/>
      <c r="G5" s="606"/>
      <c r="H5" s="606"/>
    </row>
    <row r="7" spans="2:31" ht="30.75" customHeight="1" thickTop="1" thickBot="1" x14ac:dyDescent="0.25">
      <c r="B7" s="609" t="s">
        <v>95</v>
      </c>
      <c r="C7" s="612" t="s">
        <v>98</v>
      </c>
      <c r="D7" s="613"/>
      <c r="E7" s="613"/>
      <c r="F7" s="613"/>
      <c r="G7" s="613"/>
      <c r="H7" s="613"/>
      <c r="I7" s="614"/>
    </row>
    <row r="8" spans="2:31" ht="23.1" customHeight="1" thickTop="1" x14ac:dyDescent="0.3">
      <c r="B8" s="610"/>
      <c r="C8" s="607" t="s">
        <v>87</v>
      </c>
      <c r="D8" s="608"/>
      <c r="E8" s="607" t="s">
        <v>88</v>
      </c>
      <c r="F8" s="608"/>
      <c r="G8" s="607" t="s">
        <v>89</v>
      </c>
      <c r="H8" s="608"/>
      <c r="I8" s="615" t="s">
        <v>91</v>
      </c>
    </row>
    <row r="9" spans="2:31" ht="23.1" customHeight="1" thickBot="1" x14ac:dyDescent="0.25">
      <c r="B9" s="611"/>
      <c r="C9" s="15" t="s">
        <v>90</v>
      </c>
      <c r="D9" s="16" t="s">
        <v>92</v>
      </c>
      <c r="E9" s="17" t="s">
        <v>90</v>
      </c>
      <c r="F9" s="18" t="s">
        <v>92</v>
      </c>
      <c r="G9" s="15" t="s">
        <v>90</v>
      </c>
      <c r="H9" s="16" t="s">
        <v>92</v>
      </c>
      <c r="I9" s="616"/>
      <c r="J9" s="1"/>
      <c r="K9" s="1"/>
      <c r="L9" s="1"/>
      <c r="M9" s="1"/>
      <c r="N9" s="1"/>
      <c r="O9" s="1"/>
      <c r="P9" s="1"/>
      <c r="S9" s="1"/>
      <c r="W9" s="75"/>
      <c r="AA9" s="75"/>
      <c r="AB9" s="115"/>
    </row>
    <row r="10" spans="2:31" ht="27.95" customHeight="1" thickTop="1" thickBot="1" x14ac:dyDescent="0.3">
      <c r="B10" s="19" t="s">
        <v>78</v>
      </c>
      <c r="C10" s="20">
        <f t="shared" ref="C10:C15" si="0">+T11</f>
        <v>10</v>
      </c>
      <c r="D10" s="116">
        <f t="shared" ref="D10:D15" si="1">+C10/I10</f>
        <v>0.76923076923076927</v>
      </c>
      <c r="E10" s="21">
        <f t="shared" ref="E10:E15" si="2">+U11</f>
        <v>3</v>
      </c>
      <c r="F10" s="121">
        <f t="shared" ref="F10:F15" si="3">+E10/I10</f>
        <v>0.23076923076923078</v>
      </c>
      <c r="G10" s="20">
        <f t="shared" ref="G10:G15" si="4">+V11</f>
        <v>0</v>
      </c>
      <c r="H10" s="116">
        <f t="shared" ref="H10:H15" si="5">+G10/I10</f>
        <v>0</v>
      </c>
      <c r="I10" s="22">
        <f t="shared" ref="I10:I15" si="6">+C10+E10+G10</f>
        <v>13</v>
      </c>
      <c r="J10" s="31"/>
      <c r="K10" s="31"/>
      <c r="L10" s="31"/>
      <c r="M10" s="31"/>
      <c r="N10" s="31"/>
      <c r="O10" s="31"/>
      <c r="P10" s="31"/>
      <c r="S10" s="1"/>
      <c r="T10" s="32" t="s">
        <v>87</v>
      </c>
      <c r="U10" s="32" t="s">
        <v>88</v>
      </c>
      <c r="V10" s="32" t="s">
        <v>89</v>
      </c>
      <c r="W10" s="76" t="s">
        <v>90</v>
      </c>
      <c r="X10" s="37" t="s">
        <v>87</v>
      </c>
      <c r="Y10" s="37" t="s">
        <v>88</v>
      </c>
      <c r="Z10" s="37" t="s">
        <v>89</v>
      </c>
      <c r="AA10" s="76" t="s">
        <v>90</v>
      </c>
      <c r="AB10" s="34"/>
      <c r="AE10" s="72" t="s">
        <v>68</v>
      </c>
    </row>
    <row r="11" spans="2:31" ht="27.95" customHeight="1" x14ac:dyDescent="0.2">
      <c r="B11" s="7" t="s">
        <v>79</v>
      </c>
      <c r="C11" s="9">
        <f t="shared" si="0"/>
        <v>5</v>
      </c>
      <c r="D11" s="117">
        <f t="shared" si="1"/>
        <v>0.625</v>
      </c>
      <c r="E11" s="10">
        <f t="shared" si="2"/>
        <v>1</v>
      </c>
      <c r="F11" s="122">
        <f t="shared" si="3"/>
        <v>0.125</v>
      </c>
      <c r="G11" s="9">
        <f t="shared" si="4"/>
        <v>2</v>
      </c>
      <c r="H11" s="117">
        <f t="shared" si="5"/>
        <v>0.25</v>
      </c>
      <c r="I11" s="11">
        <f t="shared" si="6"/>
        <v>8</v>
      </c>
      <c r="J11" s="31"/>
      <c r="K11" s="31"/>
      <c r="L11" s="31"/>
      <c r="M11" s="31"/>
      <c r="N11" s="31"/>
      <c r="O11" s="31"/>
      <c r="P11" s="31"/>
      <c r="S11" s="35" t="s">
        <v>67</v>
      </c>
      <c r="T11" s="265">
        <v>10</v>
      </c>
      <c r="U11" s="265">
        <v>3</v>
      </c>
      <c r="V11" s="266">
        <v>0</v>
      </c>
      <c r="W11" s="74">
        <f t="shared" ref="W11:W18" si="7">SUM(T11:V11)</f>
        <v>13</v>
      </c>
      <c r="X11" s="267">
        <f t="shared" ref="X11:X16" si="8">+T11/W11*100</f>
        <v>76.923076923076934</v>
      </c>
      <c r="Y11" s="268">
        <f t="shared" ref="Y11:Y16" si="9">+U11/W11*100</f>
        <v>23.076923076923077</v>
      </c>
      <c r="Z11" s="269">
        <f t="shared" ref="Z11:Z16" si="10">+V11/W11*100</f>
        <v>0</v>
      </c>
      <c r="AA11" s="270">
        <f t="shared" ref="AA11:AA19" si="11">SUM(X11:Z11)</f>
        <v>100.00000000000001</v>
      </c>
      <c r="AB11" s="271">
        <f t="shared" ref="AB11:AB19" si="12">+X11*1/9</f>
        <v>8.5470085470085486</v>
      </c>
      <c r="AC11" s="271">
        <f t="shared" ref="AC11:AC19" si="13">+Y11*3/9</f>
        <v>7.6923076923076916</v>
      </c>
      <c r="AD11" s="271">
        <f t="shared" ref="AD11:AD19" si="14">+Z11*5/9</f>
        <v>0</v>
      </c>
      <c r="AE11" s="272">
        <f t="shared" ref="AE11:AE19" si="15">SUM(AB11:AD11)</f>
        <v>16.239316239316238</v>
      </c>
    </row>
    <row r="12" spans="2:31" ht="27.95" customHeight="1" x14ac:dyDescent="0.2">
      <c r="B12" s="23" t="s">
        <v>80</v>
      </c>
      <c r="C12" s="24">
        <f t="shared" si="0"/>
        <v>4</v>
      </c>
      <c r="D12" s="118">
        <f t="shared" si="1"/>
        <v>0.33333333333333331</v>
      </c>
      <c r="E12" s="25">
        <f t="shared" si="2"/>
        <v>0</v>
      </c>
      <c r="F12" s="123">
        <f t="shared" si="3"/>
        <v>0</v>
      </c>
      <c r="G12" s="24">
        <f t="shared" si="4"/>
        <v>8</v>
      </c>
      <c r="H12" s="118">
        <f t="shared" si="5"/>
        <v>0.66666666666666663</v>
      </c>
      <c r="I12" s="26">
        <f t="shared" si="6"/>
        <v>12</v>
      </c>
      <c r="J12" s="31"/>
      <c r="K12" s="31"/>
      <c r="L12" s="31"/>
      <c r="M12" s="31"/>
      <c r="N12" s="31"/>
      <c r="O12" s="31"/>
      <c r="P12" s="31"/>
      <c r="S12" s="35" t="s">
        <v>66</v>
      </c>
      <c r="T12" s="265">
        <v>5</v>
      </c>
      <c r="U12" s="265">
        <v>1</v>
      </c>
      <c r="V12" s="266">
        <v>2</v>
      </c>
      <c r="W12" s="74">
        <f t="shared" si="7"/>
        <v>8</v>
      </c>
      <c r="X12" s="267">
        <f t="shared" si="8"/>
        <v>62.5</v>
      </c>
      <c r="Y12" s="268">
        <f t="shared" si="9"/>
        <v>12.5</v>
      </c>
      <c r="Z12" s="269">
        <f t="shared" si="10"/>
        <v>25</v>
      </c>
      <c r="AA12" s="270">
        <f t="shared" si="11"/>
        <v>100</v>
      </c>
      <c r="AB12" s="271">
        <f t="shared" si="12"/>
        <v>6.9444444444444446</v>
      </c>
      <c r="AC12" s="271">
        <f t="shared" si="13"/>
        <v>4.166666666666667</v>
      </c>
      <c r="AD12" s="271">
        <f t="shared" si="14"/>
        <v>13.888888888888889</v>
      </c>
      <c r="AE12" s="272">
        <f t="shared" si="15"/>
        <v>25</v>
      </c>
    </row>
    <row r="13" spans="2:31" ht="27.95" customHeight="1" x14ac:dyDescent="0.2">
      <c r="B13" s="7" t="s">
        <v>81</v>
      </c>
      <c r="C13" s="9">
        <f t="shared" si="0"/>
        <v>15</v>
      </c>
      <c r="D13" s="117">
        <f t="shared" si="1"/>
        <v>0.75</v>
      </c>
      <c r="E13" s="10">
        <f t="shared" si="2"/>
        <v>5</v>
      </c>
      <c r="F13" s="122">
        <f t="shared" si="3"/>
        <v>0.25</v>
      </c>
      <c r="G13" s="9">
        <f t="shared" si="4"/>
        <v>0</v>
      </c>
      <c r="H13" s="117">
        <f t="shared" si="5"/>
        <v>0</v>
      </c>
      <c r="I13" s="11">
        <f t="shared" si="6"/>
        <v>20</v>
      </c>
      <c r="J13" s="31"/>
      <c r="K13" s="31"/>
      <c r="L13" s="31"/>
      <c r="M13" s="31"/>
      <c r="N13" s="31"/>
      <c r="O13" s="31"/>
      <c r="P13" s="31"/>
      <c r="S13" s="35" t="s">
        <v>62</v>
      </c>
      <c r="T13" s="265">
        <v>4</v>
      </c>
      <c r="U13" s="265">
        <v>0</v>
      </c>
      <c r="V13" s="266">
        <v>8</v>
      </c>
      <c r="W13" s="74">
        <f t="shared" si="7"/>
        <v>12</v>
      </c>
      <c r="X13" s="267">
        <f t="shared" si="8"/>
        <v>33.333333333333329</v>
      </c>
      <c r="Y13" s="268">
        <f t="shared" si="9"/>
        <v>0</v>
      </c>
      <c r="Z13" s="269">
        <f t="shared" si="10"/>
        <v>66.666666666666657</v>
      </c>
      <c r="AA13" s="270">
        <f t="shared" si="11"/>
        <v>99.999999999999986</v>
      </c>
      <c r="AB13" s="271">
        <f t="shared" si="12"/>
        <v>3.7037037037037033</v>
      </c>
      <c r="AC13" s="271">
        <f t="shared" si="13"/>
        <v>0</v>
      </c>
      <c r="AD13" s="271">
        <f t="shared" si="14"/>
        <v>37.037037037037031</v>
      </c>
      <c r="AE13" s="272">
        <f t="shared" si="15"/>
        <v>40.740740740740733</v>
      </c>
    </row>
    <row r="14" spans="2:31" ht="27.95" customHeight="1" x14ac:dyDescent="0.2">
      <c r="B14" s="23" t="s">
        <v>82</v>
      </c>
      <c r="C14" s="24">
        <f t="shared" si="0"/>
        <v>16</v>
      </c>
      <c r="D14" s="118">
        <f t="shared" si="1"/>
        <v>0.36363636363636365</v>
      </c>
      <c r="E14" s="25">
        <f t="shared" si="2"/>
        <v>25</v>
      </c>
      <c r="F14" s="123">
        <f t="shared" si="3"/>
        <v>0.56818181818181823</v>
      </c>
      <c r="G14" s="24">
        <f t="shared" si="4"/>
        <v>3</v>
      </c>
      <c r="H14" s="118">
        <f t="shared" si="5"/>
        <v>6.8181818181818177E-2</v>
      </c>
      <c r="I14" s="26">
        <f t="shared" si="6"/>
        <v>44</v>
      </c>
      <c r="J14" s="31"/>
      <c r="K14" s="31"/>
      <c r="L14" s="31"/>
      <c r="M14" s="31"/>
      <c r="N14" s="31"/>
      <c r="O14" s="31"/>
      <c r="P14" s="31"/>
      <c r="S14" s="35" t="s">
        <v>65</v>
      </c>
      <c r="T14" s="265">
        <v>15</v>
      </c>
      <c r="U14" s="265">
        <v>5</v>
      </c>
      <c r="V14" s="266">
        <v>0</v>
      </c>
      <c r="W14" s="74">
        <f t="shared" si="7"/>
        <v>20</v>
      </c>
      <c r="X14" s="267">
        <f t="shared" si="8"/>
        <v>75</v>
      </c>
      <c r="Y14" s="268">
        <f t="shared" si="9"/>
        <v>25</v>
      </c>
      <c r="Z14" s="269">
        <f t="shared" si="10"/>
        <v>0</v>
      </c>
      <c r="AA14" s="270">
        <f t="shared" si="11"/>
        <v>100</v>
      </c>
      <c r="AB14" s="271">
        <f t="shared" si="12"/>
        <v>8.3333333333333339</v>
      </c>
      <c r="AC14" s="271">
        <f t="shared" si="13"/>
        <v>8.3333333333333339</v>
      </c>
      <c r="AD14" s="271">
        <f t="shared" si="14"/>
        <v>0</v>
      </c>
      <c r="AE14" s="272">
        <f t="shared" si="15"/>
        <v>16.666666666666668</v>
      </c>
    </row>
    <row r="15" spans="2:31" ht="27.95" customHeight="1" x14ac:dyDescent="0.2">
      <c r="B15" s="275" t="s">
        <v>83</v>
      </c>
      <c r="C15" s="9">
        <f t="shared" si="0"/>
        <v>5</v>
      </c>
      <c r="D15" s="117">
        <f t="shared" si="1"/>
        <v>0.33333333333333331</v>
      </c>
      <c r="E15" s="10">
        <f t="shared" si="2"/>
        <v>8</v>
      </c>
      <c r="F15" s="122">
        <f t="shared" si="3"/>
        <v>0.53333333333333333</v>
      </c>
      <c r="G15" s="9">
        <f t="shared" si="4"/>
        <v>2</v>
      </c>
      <c r="H15" s="117">
        <f t="shared" si="5"/>
        <v>0.13333333333333333</v>
      </c>
      <c r="I15" s="11">
        <f t="shared" si="6"/>
        <v>15</v>
      </c>
      <c r="J15" s="31"/>
      <c r="K15" s="31"/>
      <c r="L15" s="31"/>
      <c r="M15" s="31"/>
      <c r="N15" s="31"/>
      <c r="O15" s="31"/>
      <c r="P15" s="31"/>
      <c r="S15" s="35" t="s">
        <v>63</v>
      </c>
      <c r="T15" s="265">
        <v>16</v>
      </c>
      <c r="U15" s="265">
        <v>25</v>
      </c>
      <c r="V15" s="266">
        <v>3</v>
      </c>
      <c r="W15" s="74">
        <f t="shared" si="7"/>
        <v>44</v>
      </c>
      <c r="X15" s="267">
        <f t="shared" si="8"/>
        <v>36.363636363636367</v>
      </c>
      <c r="Y15" s="268">
        <f t="shared" si="9"/>
        <v>56.81818181818182</v>
      </c>
      <c r="Z15" s="269">
        <f t="shared" si="10"/>
        <v>6.8181818181818175</v>
      </c>
      <c r="AA15" s="270">
        <f t="shared" si="11"/>
        <v>100</v>
      </c>
      <c r="AB15" s="271">
        <f t="shared" si="12"/>
        <v>4.0404040404040407</v>
      </c>
      <c r="AC15" s="271">
        <f t="shared" si="13"/>
        <v>18.939393939393941</v>
      </c>
      <c r="AD15" s="271">
        <f t="shared" si="14"/>
        <v>3.7878787878787872</v>
      </c>
      <c r="AE15" s="272">
        <f t="shared" si="15"/>
        <v>26.767676767676768</v>
      </c>
    </row>
    <row r="16" spans="2:31" ht="27.95" customHeight="1" x14ac:dyDescent="0.2">
      <c r="B16" s="23" t="s">
        <v>276</v>
      </c>
      <c r="C16" s="20">
        <f>+T17</f>
        <v>5</v>
      </c>
      <c r="D16" s="116">
        <f>+C16/I16</f>
        <v>1</v>
      </c>
      <c r="E16" s="21">
        <f>+U17</f>
        <v>0</v>
      </c>
      <c r="F16" s="121">
        <f>+E16/I16</f>
        <v>0</v>
      </c>
      <c r="G16" s="20">
        <f>+V17</f>
        <v>0</v>
      </c>
      <c r="H16" s="116">
        <f>+G16/I16</f>
        <v>0</v>
      </c>
      <c r="I16" s="22">
        <f>+C16+E16+G16</f>
        <v>5</v>
      </c>
      <c r="J16" s="31"/>
      <c r="S16" s="35" t="s">
        <v>64</v>
      </c>
      <c r="T16" s="265">
        <v>5</v>
      </c>
      <c r="U16" s="265">
        <v>8</v>
      </c>
      <c r="V16" s="266">
        <v>2</v>
      </c>
      <c r="W16" s="74">
        <f t="shared" si="7"/>
        <v>15</v>
      </c>
      <c r="X16" s="273">
        <f t="shared" si="8"/>
        <v>33.333333333333329</v>
      </c>
      <c r="Y16" s="268">
        <f t="shared" si="9"/>
        <v>53.333333333333336</v>
      </c>
      <c r="Z16" s="269">
        <f t="shared" si="10"/>
        <v>13.333333333333334</v>
      </c>
      <c r="AA16" s="274">
        <f t="shared" si="11"/>
        <v>99.999999999999986</v>
      </c>
      <c r="AB16" s="271">
        <f t="shared" si="12"/>
        <v>3.7037037037037033</v>
      </c>
      <c r="AC16" s="271">
        <f t="shared" si="13"/>
        <v>17.777777777777779</v>
      </c>
      <c r="AD16" s="271">
        <f t="shared" si="14"/>
        <v>7.4074074074074083</v>
      </c>
      <c r="AE16" s="272">
        <f t="shared" si="15"/>
        <v>28.888888888888889</v>
      </c>
    </row>
    <row r="17" spans="2:31" ht="27.95" customHeight="1" thickBot="1" x14ac:dyDescent="0.25">
      <c r="B17" s="276" t="s">
        <v>277</v>
      </c>
      <c r="C17" s="12">
        <f>+T18</f>
        <v>8</v>
      </c>
      <c r="D17" s="119">
        <f>+C17/I17</f>
        <v>0.8</v>
      </c>
      <c r="E17" s="13">
        <f>+U18</f>
        <v>2</v>
      </c>
      <c r="F17" s="124">
        <f>+E17/I17</f>
        <v>0.2</v>
      </c>
      <c r="G17" s="12">
        <f>+V18</f>
        <v>0</v>
      </c>
      <c r="H17" s="119">
        <f>+G17/I17</f>
        <v>0</v>
      </c>
      <c r="I17" s="14">
        <f>+C17+E17+G17</f>
        <v>10</v>
      </c>
      <c r="J17" s="31"/>
      <c r="S17" s="35" t="s">
        <v>274</v>
      </c>
      <c r="T17" s="265">
        <v>5</v>
      </c>
      <c r="U17" s="265">
        <v>0</v>
      </c>
      <c r="V17" s="266">
        <v>0</v>
      </c>
      <c r="W17" s="74">
        <f t="shared" si="7"/>
        <v>5</v>
      </c>
      <c r="X17" s="273">
        <f>+T17/W17*100</f>
        <v>100</v>
      </c>
      <c r="Y17" s="268">
        <f>+U17/W17*100</f>
        <v>0</v>
      </c>
      <c r="Z17" s="269">
        <f>+V17/W17*100</f>
        <v>0</v>
      </c>
      <c r="AA17" s="274">
        <f>SUM(X17:Z17)</f>
        <v>100</v>
      </c>
      <c r="AB17" s="271">
        <f>+X17*1/9</f>
        <v>11.111111111111111</v>
      </c>
      <c r="AC17" s="271">
        <f>+Y17*3/9</f>
        <v>0</v>
      </c>
      <c r="AD17" s="271">
        <f>+Z17*5/9</f>
        <v>0</v>
      </c>
      <c r="AE17" s="272">
        <f>SUM(AB17:AD17)</f>
        <v>11.111111111111111</v>
      </c>
    </row>
    <row r="18" spans="2:31" ht="27.95" customHeight="1" thickTop="1" thickBot="1" x14ac:dyDescent="0.25">
      <c r="B18" s="27" t="s">
        <v>96</v>
      </c>
      <c r="C18" s="28">
        <f>SUM(C10:C17)</f>
        <v>68</v>
      </c>
      <c r="D18" s="120">
        <f>+C18/I18</f>
        <v>0.53543307086614178</v>
      </c>
      <c r="E18" s="29">
        <f>SUM(E10:E17)</f>
        <v>44</v>
      </c>
      <c r="F18" s="125">
        <f>+E18/I18</f>
        <v>0.34645669291338582</v>
      </c>
      <c r="G18" s="28">
        <f>SUM(G10:G17)</f>
        <v>15</v>
      </c>
      <c r="H18" s="120">
        <f>+G18/I18</f>
        <v>0.11811023622047244</v>
      </c>
      <c r="I18" s="30">
        <f>SUM(I10:I17)</f>
        <v>127</v>
      </c>
      <c r="J18" s="31"/>
      <c r="S18" s="35" t="s">
        <v>275</v>
      </c>
      <c r="T18" s="265">
        <v>8</v>
      </c>
      <c r="U18" s="265">
        <v>2</v>
      </c>
      <c r="V18" s="266">
        <v>0</v>
      </c>
      <c r="W18" s="74">
        <f t="shared" si="7"/>
        <v>10</v>
      </c>
      <c r="X18" s="273">
        <f>+T18/W18*100</f>
        <v>80</v>
      </c>
      <c r="Y18" s="268">
        <f>+U18/W18*100</f>
        <v>20</v>
      </c>
      <c r="Z18" s="269">
        <f>+V18/W18*100</f>
        <v>0</v>
      </c>
      <c r="AA18" s="274">
        <f>SUM(X18:Z18)</f>
        <v>100</v>
      </c>
      <c r="AB18" s="271">
        <f>+X18*1/9</f>
        <v>8.8888888888888893</v>
      </c>
      <c r="AC18" s="271">
        <f>+Y18*3/9</f>
        <v>6.666666666666667</v>
      </c>
      <c r="AD18" s="271">
        <f>+Z18*5/9</f>
        <v>0</v>
      </c>
      <c r="AE18" s="272">
        <f>SUM(AB18:AD18)</f>
        <v>15.555555555555557</v>
      </c>
    </row>
    <row r="19" spans="2:31" ht="18.75" customHeight="1" thickTop="1" x14ac:dyDescent="0.2">
      <c r="H19" s="5"/>
      <c r="S19" s="36" t="s">
        <v>90</v>
      </c>
      <c r="T19" s="35">
        <f>SUM(T11:T18)</f>
        <v>68</v>
      </c>
      <c r="U19" s="35">
        <f>SUM(U11:U18)</f>
        <v>44</v>
      </c>
      <c r="V19" s="73">
        <f>SUM(V11:V18)</f>
        <v>15</v>
      </c>
      <c r="W19" s="35">
        <f>SUM(W11:W18)</f>
        <v>127</v>
      </c>
      <c r="X19" s="153">
        <f>+T19/W19</f>
        <v>0.53543307086614178</v>
      </c>
      <c r="Y19" s="153">
        <f>+U19/W19</f>
        <v>0.34645669291338582</v>
      </c>
      <c r="Z19" s="153">
        <f>+V19/W19</f>
        <v>0.11811023622047244</v>
      </c>
      <c r="AA19" s="157">
        <f t="shared" si="11"/>
        <v>1</v>
      </c>
      <c r="AB19" s="154">
        <f t="shared" si="12"/>
        <v>5.9492563429571307E-2</v>
      </c>
      <c r="AC19" s="155">
        <f t="shared" si="13"/>
        <v>0.11548556430446194</v>
      </c>
      <c r="AD19" s="156">
        <f t="shared" si="14"/>
        <v>6.5616797900262466E-2</v>
      </c>
      <c r="AE19" s="156">
        <f t="shared" si="15"/>
        <v>0.24059492563429574</v>
      </c>
    </row>
    <row r="20" spans="2:31" ht="66" customHeight="1" x14ac:dyDescent="0.2">
      <c r="B20" s="132" t="s">
        <v>60</v>
      </c>
      <c r="C20" s="130"/>
      <c r="D20" s="130"/>
      <c r="E20" s="130"/>
      <c r="H20" s="5"/>
      <c r="S20" s="126"/>
      <c r="T20" s="127"/>
      <c r="U20" s="127"/>
      <c r="V20" s="127"/>
      <c r="W20" s="127"/>
      <c r="X20" s="33"/>
      <c r="Y20" s="33"/>
      <c r="Z20" s="33"/>
      <c r="AA20" s="128"/>
      <c r="AB20" s="34"/>
      <c r="AD20" s="33"/>
      <c r="AE20" s="33"/>
    </row>
    <row r="21" spans="2:31" ht="30" customHeight="1" x14ac:dyDescent="0.25">
      <c r="B21" s="131" t="s">
        <v>29</v>
      </c>
      <c r="E21" s="129"/>
      <c r="H21" s="5"/>
      <c r="S21" s="1"/>
      <c r="T21" s="2"/>
      <c r="U21" s="2"/>
      <c r="V21" s="2"/>
      <c r="W21" s="3"/>
      <c r="X21" s="33"/>
      <c r="Y21" s="33"/>
      <c r="Z21" s="33"/>
      <c r="AA21" s="33"/>
    </row>
    <row r="22" spans="2:31" ht="30" customHeight="1" x14ac:dyDescent="0.25">
      <c r="B22" s="131" t="s">
        <v>30</v>
      </c>
      <c r="E22" s="129"/>
      <c r="H22" s="5"/>
      <c r="S22" s="1"/>
      <c r="T22" s="2"/>
      <c r="U22" s="2"/>
      <c r="V22" s="2"/>
      <c r="W22" s="3"/>
      <c r="X22" s="33"/>
      <c r="Y22" s="33"/>
      <c r="Z22" s="33"/>
      <c r="AA22" s="33"/>
    </row>
    <row r="23" spans="2:31" ht="30" customHeight="1" x14ac:dyDescent="0.25">
      <c r="B23" s="131" t="s">
        <v>31</v>
      </c>
      <c r="E23" s="129"/>
      <c r="H23" s="5"/>
      <c r="S23" s="1"/>
      <c r="T23" s="2"/>
      <c r="U23" s="2"/>
      <c r="V23" s="2"/>
      <c r="W23" s="3"/>
      <c r="X23" s="33"/>
      <c r="Y23" s="33"/>
      <c r="Z23" s="33"/>
      <c r="AA23" s="33"/>
    </row>
    <row r="24" spans="2:31" ht="30" customHeight="1" x14ac:dyDescent="0.25">
      <c r="B24" s="131" t="s">
        <v>32</v>
      </c>
      <c r="E24" s="129"/>
      <c r="H24" s="5"/>
      <c r="S24" s="1"/>
      <c r="T24" s="2"/>
      <c r="U24" s="2"/>
      <c r="V24" s="2"/>
      <c r="W24" s="3"/>
      <c r="X24" s="33"/>
      <c r="Y24" s="33"/>
      <c r="Z24" s="33"/>
      <c r="AA24" s="33"/>
    </row>
    <row r="25" spans="2:31" ht="30" customHeight="1" thickBot="1" x14ac:dyDescent="0.3">
      <c r="B25" s="131" t="s">
        <v>33</v>
      </c>
      <c r="E25" s="129"/>
      <c r="H25" s="5"/>
      <c r="S25" s="1"/>
      <c r="T25" s="2"/>
      <c r="U25" s="2"/>
      <c r="V25" s="2"/>
      <c r="W25" s="3"/>
      <c r="AA25" s="4"/>
      <c r="AC25" s="56"/>
      <c r="AD25" s="57"/>
    </row>
    <row r="26" spans="2:31" ht="30.75" customHeight="1" thickTop="1" thickBot="1" x14ac:dyDescent="0.25">
      <c r="B26" s="609" t="s">
        <v>95</v>
      </c>
      <c r="C26" s="612" t="s">
        <v>97</v>
      </c>
      <c r="D26" s="613"/>
      <c r="E26" s="613"/>
      <c r="F26" s="613"/>
      <c r="G26" s="613"/>
      <c r="H26" s="613"/>
      <c r="I26" s="614"/>
    </row>
    <row r="27" spans="2:31" ht="23.1" customHeight="1" thickTop="1" x14ac:dyDescent="0.3">
      <c r="B27" s="610"/>
      <c r="C27" s="607" t="s">
        <v>87</v>
      </c>
      <c r="D27" s="608"/>
      <c r="E27" s="617" t="s">
        <v>88</v>
      </c>
      <c r="F27" s="617"/>
      <c r="G27" s="607" t="s">
        <v>89</v>
      </c>
      <c r="H27" s="608"/>
      <c r="I27" s="609" t="s">
        <v>57</v>
      </c>
      <c r="Y27" s="33"/>
    </row>
    <row r="28" spans="2:31" ht="23.1" customHeight="1" thickBot="1" x14ac:dyDescent="0.25">
      <c r="B28" s="611"/>
      <c r="C28" s="15" t="s">
        <v>90</v>
      </c>
      <c r="D28" s="16" t="s">
        <v>92</v>
      </c>
      <c r="E28" s="17" t="s">
        <v>90</v>
      </c>
      <c r="F28" s="18" t="s">
        <v>92</v>
      </c>
      <c r="G28" s="15" t="s">
        <v>90</v>
      </c>
      <c r="H28" s="16" t="s">
        <v>92</v>
      </c>
      <c r="I28" s="611"/>
      <c r="J28" s="1"/>
      <c r="K28" s="1"/>
      <c r="L28" s="1"/>
      <c r="M28" s="1"/>
      <c r="N28" s="1"/>
      <c r="O28" s="1"/>
      <c r="P28" s="1"/>
    </row>
    <row r="29" spans="2:31" ht="27.95" customHeight="1" thickTop="1" x14ac:dyDescent="0.2">
      <c r="B29" s="19" t="s">
        <v>78</v>
      </c>
      <c r="C29" s="38">
        <f t="shared" ref="C29:C34" si="16">+C10*1*AE11</f>
        <v>162.39316239316238</v>
      </c>
      <c r="D29" s="116">
        <f>+C29/(+C29+E29+G29)</f>
        <v>0.52631578947368418</v>
      </c>
      <c r="E29" s="42">
        <f t="shared" ref="E29:E34" si="17">+E10*3*AE11</f>
        <v>146.15384615384613</v>
      </c>
      <c r="F29" s="121">
        <f>+E29/(+C29+E29+G29)</f>
        <v>0.47368421052631571</v>
      </c>
      <c r="G29" s="38">
        <f t="shared" ref="G29:G34" si="18">+G10*5*AE11</f>
        <v>0</v>
      </c>
      <c r="H29" s="116">
        <f>+G29/(+C29+E29+G29)</f>
        <v>0</v>
      </c>
      <c r="I29" s="49">
        <f>+C29+E29+G29-'Módulo 1'!L21</f>
        <v>0</v>
      </c>
      <c r="J29" s="31"/>
      <c r="K29" s="31"/>
      <c r="L29" s="31"/>
      <c r="M29" s="31"/>
      <c r="N29" s="31"/>
      <c r="O29" s="31"/>
      <c r="P29" s="31"/>
    </row>
    <row r="30" spans="2:31" ht="27.95" customHeight="1" x14ac:dyDescent="0.2">
      <c r="B30" s="7" t="s">
        <v>79</v>
      </c>
      <c r="C30" s="39">
        <f t="shared" si="16"/>
        <v>125</v>
      </c>
      <c r="D30" s="117">
        <f t="shared" ref="D30:D37" si="19">+C30/(+C30+E30+G30)</f>
        <v>0.27777777777777779</v>
      </c>
      <c r="E30" s="43">
        <f t="shared" si="17"/>
        <v>75</v>
      </c>
      <c r="F30" s="122">
        <f t="shared" ref="F30:F37" si="20">+E30/(+C30+E30+G30)</f>
        <v>0.16666666666666666</v>
      </c>
      <c r="G30" s="39">
        <f t="shared" si="18"/>
        <v>250</v>
      </c>
      <c r="H30" s="117">
        <f t="shared" ref="H30:H37" si="21">+G30/(+C30+E30+G30)</f>
        <v>0.55555555555555558</v>
      </c>
      <c r="I30" s="50">
        <f>+C30+E30+G30-'Módulo 2'!L13</f>
        <v>0</v>
      </c>
      <c r="J30" s="31"/>
      <c r="K30" s="31"/>
      <c r="L30" s="31"/>
      <c r="M30" s="31"/>
      <c r="N30" s="31"/>
      <c r="O30" s="31"/>
      <c r="P30" s="31"/>
    </row>
    <row r="31" spans="2:31" ht="27.95" customHeight="1" x14ac:dyDescent="0.2">
      <c r="B31" s="23" t="s">
        <v>80</v>
      </c>
      <c r="C31" s="40">
        <f t="shared" si="16"/>
        <v>162.96296296296293</v>
      </c>
      <c r="D31" s="118">
        <f t="shared" si="19"/>
        <v>9.0909090909090912E-2</v>
      </c>
      <c r="E31" s="44">
        <f t="shared" si="17"/>
        <v>0</v>
      </c>
      <c r="F31" s="123">
        <f t="shared" si="20"/>
        <v>0</v>
      </c>
      <c r="G31" s="48">
        <f t="shared" si="18"/>
        <v>1629.6296296296293</v>
      </c>
      <c r="H31" s="118">
        <f t="shared" si="21"/>
        <v>0.90909090909090917</v>
      </c>
      <c r="I31" s="51">
        <f>+C31+E31+G31-'Módulo 3'!L18</f>
        <v>0</v>
      </c>
      <c r="J31" s="31"/>
      <c r="K31" s="31"/>
      <c r="L31" s="31"/>
      <c r="M31" s="31"/>
      <c r="N31" s="31"/>
      <c r="O31" s="31"/>
      <c r="P31" s="31"/>
    </row>
    <row r="32" spans="2:31" ht="27.95" customHeight="1" x14ac:dyDescent="0.2">
      <c r="B32" s="7" t="s">
        <v>81</v>
      </c>
      <c r="C32" s="39">
        <f t="shared" si="16"/>
        <v>250.00000000000003</v>
      </c>
      <c r="D32" s="117">
        <f t="shared" si="19"/>
        <v>0.5</v>
      </c>
      <c r="E32" s="43">
        <f t="shared" si="17"/>
        <v>250.00000000000003</v>
      </c>
      <c r="F32" s="122">
        <f t="shared" si="20"/>
        <v>0.5</v>
      </c>
      <c r="G32" s="39">
        <f t="shared" si="18"/>
        <v>0</v>
      </c>
      <c r="H32" s="117">
        <f t="shared" si="21"/>
        <v>0</v>
      </c>
      <c r="I32" s="52">
        <f>+C32+E32+G32-'Módulo 4'!L32</f>
        <v>0</v>
      </c>
      <c r="J32" s="31"/>
      <c r="K32" s="31"/>
      <c r="L32" s="31"/>
      <c r="M32" s="31"/>
      <c r="N32" s="31"/>
      <c r="O32" s="31"/>
      <c r="P32" s="31"/>
    </row>
    <row r="33" spans="2:24" ht="27.95" customHeight="1" x14ac:dyDescent="0.2">
      <c r="B33" s="23" t="s">
        <v>82</v>
      </c>
      <c r="C33" s="40">
        <f t="shared" si="16"/>
        <v>428.28282828282829</v>
      </c>
      <c r="D33" s="118">
        <f t="shared" si="19"/>
        <v>0.15094339622641512</v>
      </c>
      <c r="E33" s="44">
        <f t="shared" si="17"/>
        <v>2007.5757575757575</v>
      </c>
      <c r="F33" s="123">
        <f t="shared" si="20"/>
        <v>0.70754716981132082</v>
      </c>
      <c r="G33" s="48">
        <f t="shared" si="18"/>
        <v>401.5151515151515</v>
      </c>
      <c r="H33" s="118">
        <f t="shared" si="21"/>
        <v>0.14150943396226415</v>
      </c>
      <c r="I33" s="51">
        <f>+C33+E33+G33-'Módulo 5'!L61</f>
        <v>0</v>
      </c>
      <c r="J33" s="31"/>
      <c r="K33" s="31"/>
      <c r="L33" s="31"/>
      <c r="M33" s="31"/>
      <c r="N33" s="31"/>
      <c r="O33" s="31"/>
      <c r="P33" s="31"/>
    </row>
    <row r="34" spans="2:24" ht="27.95" customHeight="1" x14ac:dyDescent="0.2">
      <c r="B34" s="7" t="s">
        <v>83</v>
      </c>
      <c r="C34" s="39">
        <f t="shared" si="16"/>
        <v>144.44444444444446</v>
      </c>
      <c r="D34" s="117">
        <f t="shared" si="19"/>
        <v>0.12820512820512822</v>
      </c>
      <c r="E34" s="43">
        <f t="shared" si="17"/>
        <v>693.33333333333337</v>
      </c>
      <c r="F34" s="122">
        <f t="shared" si="20"/>
        <v>0.61538461538461542</v>
      </c>
      <c r="G34" s="39">
        <f t="shared" si="18"/>
        <v>288.88888888888891</v>
      </c>
      <c r="H34" s="117">
        <f t="shared" si="21"/>
        <v>0.25641025641025644</v>
      </c>
      <c r="I34" s="50">
        <f>+C34+E34+G34-'Módulo 6'!L26</f>
        <v>0</v>
      </c>
      <c r="J34" s="31"/>
      <c r="K34" s="31"/>
      <c r="L34" s="31"/>
      <c r="M34" s="31"/>
      <c r="N34" s="31"/>
      <c r="O34" s="31"/>
      <c r="P34" s="31"/>
    </row>
    <row r="35" spans="2:24" ht="27.95" customHeight="1" x14ac:dyDescent="0.2">
      <c r="B35" s="19" t="s">
        <v>276</v>
      </c>
      <c r="C35" s="38">
        <f>+C16*1*AE17</f>
        <v>55.555555555555557</v>
      </c>
      <c r="D35" s="116">
        <f>+C35/(+C35+E35+G35)</f>
        <v>1</v>
      </c>
      <c r="E35" s="42">
        <f>+E16*3*AE17</f>
        <v>0</v>
      </c>
      <c r="F35" s="121">
        <f>+E35/(+C35+E35+G35)</f>
        <v>0</v>
      </c>
      <c r="G35" s="288">
        <f>+G16*5*AE17</f>
        <v>0</v>
      </c>
      <c r="H35" s="116">
        <f>+G35/(+C35+E35+G35)</f>
        <v>0</v>
      </c>
      <c r="I35" s="289">
        <f>+C35+E35+G35-'Módulo 7'!L12</f>
        <v>0</v>
      </c>
      <c r="J35" s="31"/>
      <c r="K35" s="31"/>
      <c r="L35" s="31"/>
      <c r="M35" s="31"/>
      <c r="N35" s="31"/>
      <c r="O35" s="31"/>
      <c r="P35" s="31"/>
    </row>
    <row r="36" spans="2:24" ht="27.95" customHeight="1" thickBot="1" x14ac:dyDescent="0.25">
      <c r="B36" s="8" t="s">
        <v>277</v>
      </c>
      <c r="C36" s="41">
        <f>+C17*1*AE18</f>
        <v>124.44444444444446</v>
      </c>
      <c r="D36" s="119">
        <f>+C36/(+C36+E36+G36)</f>
        <v>0.5714285714285714</v>
      </c>
      <c r="E36" s="45">
        <f>+E17*3*AE18</f>
        <v>93.333333333333343</v>
      </c>
      <c r="F36" s="124">
        <f>+E36/(+C36+E36+G36)</f>
        <v>0.42857142857142855</v>
      </c>
      <c r="G36" s="41">
        <f>+G17*5*AE18</f>
        <v>0</v>
      </c>
      <c r="H36" s="119">
        <f>+G36/(+C36+E36+G36)</f>
        <v>0</v>
      </c>
      <c r="I36" s="53">
        <f>+C36+E36+G36-'Módulo 8'!L15</f>
        <v>0</v>
      </c>
      <c r="J36" s="31"/>
      <c r="K36" s="31"/>
      <c r="L36" s="31"/>
      <c r="M36" s="31"/>
      <c r="N36" s="31"/>
      <c r="O36" s="31"/>
      <c r="P36" s="31"/>
    </row>
    <row r="37" spans="2:24" ht="27.95" customHeight="1" thickTop="1" thickBot="1" x14ac:dyDescent="0.25">
      <c r="B37" s="27" t="s">
        <v>96</v>
      </c>
      <c r="C37" s="46">
        <f>SUM(C29:C36)</f>
        <v>1453.0833980833982</v>
      </c>
      <c r="D37" s="120">
        <f t="shared" si="19"/>
        <v>0.19936622608689472</v>
      </c>
      <c r="E37" s="47">
        <f>SUM(E29:E36)</f>
        <v>3265.3962703962707</v>
      </c>
      <c r="F37" s="125">
        <f t="shared" si="20"/>
        <v>0.4480195231504267</v>
      </c>
      <c r="G37" s="46">
        <f>SUM(G29:G36)</f>
        <v>2570.0336700336693</v>
      </c>
      <c r="H37" s="120">
        <f t="shared" si="21"/>
        <v>0.35261425076267849</v>
      </c>
      <c r="I37" s="54">
        <f>SUM(I29:I36)</f>
        <v>0</v>
      </c>
      <c r="J37" s="31"/>
    </row>
    <row r="38" spans="2:24" ht="21.75" customHeight="1" thickTop="1" x14ac:dyDescent="0.2">
      <c r="H38" s="5"/>
    </row>
    <row r="39" spans="2:24" ht="21" customHeight="1" thickBot="1" x14ac:dyDescent="0.25"/>
    <row r="40" spans="2:24" ht="43.5" customHeight="1" thickTop="1" thickBot="1" x14ac:dyDescent="0.25">
      <c r="B40" s="630" t="s">
        <v>95</v>
      </c>
      <c r="C40" s="626" t="s">
        <v>39</v>
      </c>
      <c r="D40" s="627"/>
      <c r="E40" s="627"/>
      <c r="F40" s="627"/>
      <c r="G40" s="627"/>
      <c r="H40" s="628"/>
      <c r="I40" s="619" t="s">
        <v>59</v>
      </c>
      <c r="J40" s="634" t="s">
        <v>58</v>
      </c>
      <c r="K40" s="77"/>
      <c r="L40" s="77"/>
      <c r="M40" s="161"/>
      <c r="N40" s="77"/>
      <c r="O40" s="77"/>
      <c r="P40" s="77"/>
    </row>
    <row r="41" spans="2:24" ht="33" customHeight="1" thickTop="1" x14ac:dyDescent="0.2">
      <c r="B41" s="631"/>
      <c r="C41" s="624" t="s">
        <v>44</v>
      </c>
      <c r="D41" s="625"/>
      <c r="E41" s="624" t="s">
        <v>45</v>
      </c>
      <c r="F41" s="625"/>
      <c r="G41" s="624" t="s">
        <v>46</v>
      </c>
      <c r="H41" s="625"/>
      <c r="I41" s="620"/>
      <c r="J41" s="635"/>
      <c r="K41" s="77"/>
      <c r="L41" s="77"/>
      <c r="M41" s="160"/>
      <c r="N41" s="77"/>
      <c r="O41" s="77"/>
      <c r="P41" s="77"/>
    </row>
    <row r="42" spans="2:24" ht="37.5" customHeight="1" thickBot="1" x14ac:dyDescent="0.25">
      <c r="B42" s="632"/>
      <c r="C42" s="88" t="s">
        <v>90</v>
      </c>
      <c r="D42" s="89" t="s">
        <v>92</v>
      </c>
      <c r="E42" s="90" t="s">
        <v>90</v>
      </c>
      <c r="F42" s="91" t="s">
        <v>92</v>
      </c>
      <c r="G42" s="88" t="s">
        <v>90</v>
      </c>
      <c r="H42" s="89" t="s">
        <v>92</v>
      </c>
      <c r="I42" s="621"/>
      <c r="J42" s="636"/>
      <c r="K42" s="78"/>
      <c r="L42" s="78"/>
      <c r="M42" s="78"/>
      <c r="N42" s="78"/>
      <c r="O42" s="78"/>
      <c r="P42" s="78"/>
    </row>
    <row r="43" spans="2:24" ht="35.1" customHeight="1" thickTop="1" x14ac:dyDescent="0.2">
      <c r="B43" s="92" t="s">
        <v>78</v>
      </c>
      <c r="C43" s="93">
        <f>+'Módulo 1'!I21*1*AE11</f>
        <v>0</v>
      </c>
      <c r="D43" s="134" t="e">
        <f t="shared" ref="D43:D51" si="22">+C43/I43</f>
        <v>#DIV/0!</v>
      </c>
      <c r="E43" s="94">
        <f>+'Módulo 1'!J21*3*AE11</f>
        <v>0</v>
      </c>
      <c r="F43" s="139" t="e">
        <f t="shared" ref="F43:F51" si="23">+E43/I43</f>
        <v>#DIV/0!</v>
      </c>
      <c r="G43" s="95">
        <f>+'Módulo 1'!K21*5*AE11</f>
        <v>0</v>
      </c>
      <c r="H43" s="134" t="e">
        <f t="shared" ref="H43:H51" si="24">+G43/I43</f>
        <v>#DIV/0!</v>
      </c>
      <c r="I43" s="96">
        <f t="shared" ref="I43:I50" si="25">+C43+E43+G43</f>
        <v>0</v>
      </c>
      <c r="J43" s="145" t="e">
        <f t="shared" ref="J43:J51" si="26">+I43/I29</f>
        <v>#DIV/0!</v>
      </c>
      <c r="K43" s="62"/>
      <c r="L43" s="62"/>
      <c r="M43" s="62"/>
      <c r="N43" s="62"/>
      <c r="O43" s="62"/>
      <c r="P43" s="62"/>
      <c r="Q43" s="67"/>
      <c r="R43" s="67"/>
      <c r="S43" s="67"/>
      <c r="T43" s="67"/>
      <c r="U43" s="67"/>
      <c r="V43" s="67"/>
      <c r="W43" s="67"/>
      <c r="X43" s="67"/>
    </row>
    <row r="44" spans="2:24" ht="35.1" customHeight="1" x14ac:dyDescent="0.2">
      <c r="B44" s="97" t="s">
        <v>79</v>
      </c>
      <c r="C44" s="98">
        <f>+'Módulo 2'!I13*1*AE12</f>
        <v>0</v>
      </c>
      <c r="D44" s="135" t="e">
        <f t="shared" si="22"/>
        <v>#DIV/0!</v>
      </c>
      <c r="E44" s="99">
        <f>+'Módulo 2'!J13*3*AE12</f>
        <v>0</v>
      </c>
      <c r="F44" s="140" t="e">
        <f t="shared" si="23"/>
        <v>#DIV/0!</v>
      </c>
      <c r="G44" s="100">
        <f>+'Módulo 2'!K13*5*AE12</f>
        <v>0</v>
      </c>
      <c r="H44" s="135" t="e">
        <f t="shared" si="24"/>
        <v>#DIV/0!</v>
      </c>
      <c r="I44" s="101">
        <f t="shared" si="25"/>
        <v>0</v>
      </c>
      <c r="J44" s="146" t="e">
        <f t="shared" si="26"/>
        <v>#DIV/0!</v>
      </c>
      <c r="K44" s="62"/>
      <c r="L44" s="62"/>
      <c r="M44" s="62"/>
      <c r="N44" s="62"/>
      <c r="O44" s="62"/>
      <c r="P44" s="62"/>
      <c r="Q44" s="67"/>
      <c r="R44" s="67"/>
      <c r="S44" s="67"/>
      <c r="T44" s="67"/>
      <c r="U44" s="67"/>
      <c r="V44" s="67"/>
      <c r="W44" s="67"/>
      <c r="X44" s="67"/>
    </row>
    <row r="45" spans="2:24" ht="35.1" customHeight="1" x14ac:dyDescent="0.2">
      <c r="B45" s="102" t="s">
        <v>80</v>
      </c>
      <c r="C45" s="103">
        <f>+'Módulo 3'!I18*1*AE13</f>
        <v>0</v>
      </c>
      <c r="D45" s="136" t="e">
        <f t="shared" si="22"/>
        <v>#DIV/0!</v>
      </c>
      <c r="E45" s="104">
        <f>+'Módulo 3'!J18*3*AE13</f>
        <v>0</v>
      </c>
      <c r="F45" s="141" t="e">
        <f t="shared" si="23"/>
        <v>#DIV/0!</v>
      </c>
      <c r="G45" s="105">
        <f>+'Módulo 3'!K18*5*AE13</f>
        <v>0</v>
      </c>
      <c r="H45" s="136" t="e">
        <f t="shared" si="24"/>
        <v>#DIV/0!</v>
      </c>
      <c r="I45" s="106">
        <f t="shared" si="25"/>
        <v>0</v>
      </c>
      <c r="J45" s="147" t="e">
        <f t="shared" si="26"/>
        <v>#DIV/0!</v>
      </c>
      <c r="K45" s="79"/>
      <c r="L45" s="79"/>
      <c r="M45" s="79"/>
      <c r="N45" s="79"/>
      <c r="O45" s="79"/>
      <c r="P45" s="79"/>
      <c r="Q45" s="67"/>
      <c r="R45" s="67"/>
      <c r="S45" s="67"/>
      <c r="T45" s="67"/>
      <c r="U45" s="67"/>
      <c r="V45" s="67"/>
      <c r="W45" s="67"/>
      <c r="X45" s="67"/>
    </row>
    <row r="46" spans="2:24" ht="35.1" customHeight="1" x14ac:dyDescent="0.2">
      <c r="B46" s="97" t="s">
        <v>81</v>
      </c>
      <c r="C46" s="98">
        <f>+'Módulo 4'!I32*1*AE14</f>
        <v>0</v>
      </c>
      <c r="D46" s="135" t="e">
        <f t="shared" si="22"/>
        <v>#DIV/0!</v>
      </c>
      <c r="E46" s="99">
        <f>+'Módulo 4'!J32*3*AE14</f>
        <v>0</v>
      </c>
      <c r="F46" s="140" t="e">
        <f t="shared" si="23"/>
        <v>#DIV/0!</v>
      </c>
      <c r="G46" s="100">
        <f>+'Módulo 4'!K32*5*AE14</f>
        <v>0</v>
      </c>
      <c r="H46" s="135" t="e">
        <f t="shared" si="24"/>
        <v>#DIV/0!</v>
      </c>
      <c r="I46" s="107">
        <f t="shared" si="25"/>
        <v>0</v>
      </c>
      <c r="J46" s="148" t="e">
        <f t="shared" si="26"/>
        <v>#DIV/0!</v>
      </c>
      <c r="K46" s="79"/>
      <c r="L46" s="79"/>
      <c r="M46" s="79"/>
      <c r="N46" s="79"/>
      <c r="O46" s="79"/>
      <c r="P46" s="79"/>
      <c r="Q46" s="67"/>
      <c r="R46" s="67"/>
      <c r="S46" s="67"/>
      <c r="T46" s="67"/>
      <c r="U46" s="67"/>
      <c r="V46" s="67"/>
      <c r="W46" s="67"/>
      <c r="X46" s="67"/>
    </row>
    <row r="47" spans="2:24" ht="35.1" customHeight="1" x14ac:dyDescent="0.2">
      <c r="B47" s="102" t="s">
        <v>82</v>
      </c>
      <c r="C47" s="103">
        <f>+'Módulo 5'!I61*1*AE15</f>
        <v>0</v>
      </c>
      <c r="D47" s="136" t="e">
        <f t="shared" si="22"/>
        <v>#DIV/0!</v>
      </c>
      <c r="E47" s="104">
        <f>+'Módulo 5'!J61*3*AE15</f>
        <v>0</v>
      </c>
      <c r="F47" s="141" t="e">
        <f t="shared" si="23"/>
        <v>#DIV/0!</v>
      </c>
      <c r="G47" s="105">
        <f>+'Módulo 5'!K61*5*AE15</f>
        <v>0</v>
      </c>
      <c r="H47" s="136" t="e">
        <f t="shared" si="24"/>
        <v>#DIV/0!</v>
      </c>
      <c r="I47" s="106">
        <f t="shared" si="25"/>
        <v>0</v>
      </c>
      <c r="J47" s="147" t="e">
        <f t="shared" si="26"/>
        <v>#DIV/0!</v>
      </c>
      <c r="K47" s="79"/>
      <c r="L47" s="79"/>
      <c r="M47" s="79"/>
      <c r="N47" s="79"/>
      <c r="O47" s="79"/>
      <c r="P47" s="79"/>
      <c r="Q47" s="67"/>
      <c r="R47" s="67"/>
      <c r="S47" s="67"/>
      <c r="T47" s="67"/>
      <c r="U47" s="67"/>
      <c r="V47" s="67"/>
      <c r="W47" s="67"/>
      <c r="X47" s="67"/>
    </row>
    <row r="48" spans="2:24" ht="35.1" customHeight="1" x14ac:dyDescent="0.2">
      <c r="B48" s="277" t="s">
        <v>83</v>
      </c>
      <c r="C48" s="278">
        <f>+'Módulo 6'!I26*1*AE16</f>
        <v>0</v>
      </c>
      <c r="D48" s="279" t="e">
        <f>+C48/I48</f>
        <v>#DIV/0!</v>
      </c>
      <c r="E48" s="280">
        <f>+'Módulo 6'!J26*3*AE16</f>
        <v>0</v>
      </c>
      <c r="F48" s="281" t="e">
        <f>+E48/I48</f>
        <v>#DIV/0!</v>
      </c>
      <c r="G48" s="282">
        <f>+'Módulo 6'!K26*5*AE16</f>
        <v>0</v>
      </c>
      <c r="H48" s="279" t="e">
        <f>+G48/I48</f>
        <v>#DIV/0!</v>
      </c>
      <c r="I48" s="283">
        <f>+C48+E48+G48</f>
        <v>0</v>
      </c>
      <c r="J48" s="284" t="e">
        <f t="shared" si="26"/>
        <v>#DIV/0!</v>
      </c>
      <c r="K48" s="79"/>
      <c r="L48" s="79"/>
      <c r="M48" s="79"/>
      <c r="N48" s="79"/>
      <c r="O48" s="79"/>
      <c r="P48" s="79"/>
      <c r="Q48" s="67"/>
      <c r="R48" s="67"/>
      <c r="S48" s="67"/>
      <c r="T48" s="67"/>
      <c r="U48" s="67"/>
      <c r="V48" s="67"/>
      <c r="W48" s="67"/>
      <c r="X48" s="67"/>
    </row>
    <row r="49" spans="2:24" ht="35.1" customHeight="1" x14ac:dyDescent="0.2">
      <c r="B49" s="102" t="s">
        <v>276</v>
      </c>
      <c r="C49" s="103">
        <f>+'Módulo 7'!I12*1*AE17</f>
        <v>0</v>
      </c>
      <c r="D49" s="136" t="e">
        <f>+C49/I49</f>
        <v>#DIV/0!</v>
      </c>
      <c r="E49" s="104">
        <f>+'Módulo 7'!J12*3*AE17</f>
        <v>0</v>
      </c>
      <c r="F49" s="141" t="e">
        <f>+E49/I49</f>
        <v>#DIV/0!</v>
      </c>
      <c r="G49" s="105">
        <f>+'Módulo 7'!K12*5*AE17</f>
        <v>0</v>
      </c>
      <c r="H49" s="136" t="e">
        <f>+G49/I49</f>
        <v>#DIV/0!</v>
      </c>
      <c r="I49" s="106">
        <f>+C49+E49+G49</f>
        <v>0</v>
      </c>
      <c r="J49" s="147" t="e">
        <f t="shared" si="26"/>
        <v>#DIV/0!</v>
      </c>
      <c r="K49" s="79"/>
      <c r="L49" s="79"/>
      <c r="M49" s="79"/>
      <c r="N49" s="79"/>
      <c r="O49" s="79"/>
      <c r="P49" s="79"/>
      <c r="Q49" s="67"/>
      <c r="R49" s="67"/>
      <c r="S49" s="67"/>
      <c r="T49" s="67"/>
      <c r="U49" s="67"/>
      <c r="V49" s="67"/>
      <c r="W49" s="67"/>
      <c r="X49" s="67"/>
    </row>
    <row r="50" spans="2:24" ht="35.1" customHeight="1" thickBot="1" x14ac:dyDescent="0.25">
      <c r="B50" s="285" t="s">
        <v>277</v>
      </c>
      <c r="C50" s="286">
        <f>+'Módulo 8'!I15*1*AE18</f>
        <v>0</v>
      </c>
      <c r="D50" s="137" t="e">
        <f t="shared" si="22"/>
        <v>#DIV/0!</v>
      </c>
      <c r="E50" s="108">
        <f>+'Módulo 8'!J15*3*AE18</f>
        <v>0</v>
      </c>
      <c r="F50" s="142" t="e">
        <f t="shared" si="23"/>
        <v>#DIV/0!</v>
      </c>
      <c r="G50" s="109">
        <f>+'Módulo 8'!K15*5*AE18</f>
        <v>0</v>
      </c>
      <c r="H50" s="137" t="e">
        <f t="shared" si="24"/>
        <v>#DIV/0!</v>
      </c>
      <c r="I50" s="110">
        <f t="shared" si="25"/>
        <v>0</v>
      </c>
      <c r="J50" s="149" t="e">
        <f t="shared" si="26"/>
        <v>#DIV/0!</v>
      </c>
      <c r="K50" s="62"/>
      <c r="L50" s="62"/>
      <c r="M50" s="62"/>
      <c r="N50" s="62"/>
      <c r="O50" s="62"/>
      <c r="P50" s="62"/>
      <c r="Q50" s="67"/>
      <c r="R50" s="67"/>
      <c r="S50" s="67"/>
      <c r="T50" s="67"/>
      <c r="U50" s="67"/>
      <c r="V50" s="67"/>
      <c r="W50" s="67"/>
      <c r="X50" s="67"/>
    </row>
    <row r="51" spans="2:24" ht="35.1" customHeight="1" thickTop="1" thickBot="1" x14ac:dyDescent="0.25">
      <c r="B51" s="111" t="s">
        <v>96</v>
      </c>
      <c r="C51" s="287">
        <f>SUM(C43:C50)</f>
        <v>0</v>
      </c>
      <c r="D51" s="138" t="e">
        <f t="shared" si="22"/>
        <v>#DIV/0!</v>
      </c>
      <c r="E51" s="112">
        <f>SUM(E43:E50)</f>
        <v>0</v>
      </c>
      <c r="F51" s="143" t="e">
        <f t="shared" si="23"/>
        <v>#DIV/0!</v>
      </c>
      <c r="G51" s="113">
        <f>SUM(G43:G50)</f>
        <v>0</v>
      </c>
      <c r="H51" s="144" t="e">
        <f t="shared" si="24"/>
        <v>#DIV/0!</v>
      </c>
      <c r="I51" s="114">
        <f>SUM(I43:I50)</f>
        <v>0</v>
      </c>
      <c r="J51" s="150" t="e">
        <f t="shared" si="26"/>
        <v>#DIV/0!</v>
      </c>
      <c r="K51" s="62"/>
      <c r="L51" s="62"/>
      <c r="M51" s="62"/>
      <c r="N51" s="62"/>
      <c r="O51" s="62"/>
      <c r="P51" s="62"/>
      <c r="Q51" s="67"/>
      <c r="R51" s="67"/>
      <c r="S51" s="67"/>
      <c r="T51" s="67"/>
      <c r="U51" s="67"/>
      <c r="V51" s="67"/>
      <c r="W51" s="67"/>
      <c r="X51" s="67"/>
    </row>
    <row r="52" spans="2:24" ht="16.5" customHeight="1" thickTop="1" x14ac:dyDescent="0.2">
      <c r="B52" s="63"/>
      <c r="C52" s="64"/>
      <c r="D52" s="65"/>
      <c r="E52" s="66"/>
      <c r="F52" s="65"/>
      <c r="G52" s="60"/>
      <c r="H52" s="59"/>
      <c r="I52" s="61"/>
      <c r="J52" s="62"/>
      <c r="K52" s="62"/>
      <c r="L52" s="62"/>
      <c r="M52" s="62"/>
      <c r="N52" s="62"/>
      <c r="O52" s="62"/>
      <c r="P52" s="62"/>
    </row>
    <row r="53" spans="2:24" ht="84.75" customHeight="1" x14ac:dyDescent="0.45">
      <c r="B53" s="629" t="s">
        <v>280</v>
      </c>
      <c r="C53" s="629"/>
      <c r="D53" s="629"/>
      <c r="E53" s="629"/>
      <c r="F53" s="629"/>
      <c r="G53" s="633" t="e">
        <f>IF(G55&lt;0.6,"Alto Risco Potencial",IF(AND(G55&gt;=0.6,G55&lt;0.7),"Médio Alto Risco Potencial",IF(AND(G55&gt;=0.7,G55&lt;0.8),"Médio Risco Potencial",IF(AND(G55&gt;=0.8,G55&lt;0.95),"Médio Baixo Risco Potencial",IF(AND(G55&gt;=0.95,M41=0),"Baixo Risco Potencial")))))</f>
        <v>#DIV/0!</v>
      </c>
      <c r="H53" s="633"/>
      <c r="I53" s="633"/>
      <c r="J53" s="633"/>
    </row>
    <row r="54" spans="2:24" ht="31.5" customHeight="1" x14ac:dyDescent="0.2">
      <c r="H54" s="58"/>
      <c r="J54" s="158" t="s">
        <v>34</v>
      </c>
    </row>
    <row r="55" spans="2:24" ht="25.5" customHeight="1" x14ac:dyDescent="0.4">
      <c r="B55" s="623" t="s">
        <v>69</v>
      </c>
      <c r="C55" s="623"/>
      <c r="D55" s="623"/>
      <c r="E55" s="623"/>
      <c r="F55" s="623"/>
      <c r="G55" s="622" t="e">
        <f>+$I$51/$I$37</f>
        <v>#DIV/0!</v>
      </c>
      <c r="H55" s="622"/>
      <c r="I55" s="618" t="e">
        <f>IF(AND((+$I$51/$I$37)&gt;=0.95,M41&gt;0),"Um ou mais itens Super Críticos foram assinalados")</f>
        <v>#DIV/0!</v>
      </c>
      <c r="J55" s="618"/>
      <c r="K55" s="618"/>
      <c r="L55" s="618"/>
      <c r="M55" s="618"/>
    </row>
    <row r="57" spans="2:24" ht="24" customHeight="1" x14ac:dyDescent="0.2">
      <c r="H57" s="159"/>
      <c r="I57" s="159"/>
    </row>
    <row r="63" spans="2:24" ht="15.75" x14ac:dyDescent="0.25">
      <c r="C63" s="55"/>
      <c r="D63" s="68" t="s">
        <v>70</v>
      </c>
      <c r="E63" s="69" t="s">
        <v>71</v>
      </c>
    </row>
    <row r="64" spans="2:24" ht="15.75" x14ac:dyDescent="0.25">
      <c r="C64" s="85" t="s">
        <v>72</v>
      </c>
      <c r="D64" s="70">
        <v>1</v>
      </c>
      <c r="E64" s="71" t="e">
        <f t="shared" ref="E64:E71" si="27">+J43</f>
        <v>#DIV/0!</v>
      </c>
    </row>
    <row r="65" spans="2:6" ht="15.75" x14ac:dyDescent="0.25">
      <c r="C65" s="86" t="s">
        <v>73</v>
      </c>
      <c r="D65" s="70">
        <v>1</v>
      </c>
      <c r="E65" s="71" t="e">
        <f t="shared" si="27"/>
        <v>#DIV/0!</v>
      </c>
    </row>
    <row r="66" spans="2:6" ht="15.75" x14ac:dyDescent="0.25">
      <c r="C66" s="86" t="s">
        <v>74</v>
      </c>
      <c r="D66" s="70">
        <v>1</v>
      </c>
      <c r="E66" s="71" t="e">
        <f t="shared" si="27"/>
        <v>#DIV/0!</v>
      </c>
    </row>
    <row r="67" spans="2:6" ht="15.75" x14ac:dyDescent="0.25">
      <c r="B67" s="6"/>
      <c r="C67" s="86" t="s">
        <v>75</v>
      </c>
      <c r="D67" s="70">
        <v>1</v>
      </c>
      <c r="E67" s="71" t="e">
        <f t="shared" si="27"/>
        <v>#DIV/0!</v>
      </c>
      <c r="F67" s="87"/>
    </row>
    <row r="68" spans="2:6" ht="15.75" x14ac:dyDescent="0.25">
      <c r="B68" s="80"/>
      <c r="C68" s="86" t="s">
        <v>76</v>
      </c>
      <c r="D68" s="70">
        <v>1</v>
      </c>
      <c r="E68" s="71" t="e">
        <f t="shared" si="27"/>
        <v>#DIV/0!</v>
      </c>
      <c r="F68" s="84"/>
    </row>
    <row r="69" spans="2:6" ht="15.75" x14ac:dyDescent="0.25">
      <c r="B69" s="80"/>
      <c r="C69" s="86" t="s">
        <v>77</v>
      </c>
      <c r="D69" s="70">
        <v>1</v>
      </c>
      <c r="E69" s="71" t="e">
        <f t="shared" si="27"/>
        <v>#DIV/0!</v>
      </c>
      <c r="F69" s="84"/>
    </row>
    <row r="70" spans="2:6" ht="15.75" x14ac:dyDescent="0.25">
      <c r="B70" s="80"/>
      <c r="C70" s="86" t="s">
        <v>278</v>
      </c>
      <c r="D70" s="70">
        <v>1</v>
      </c>
      <c r="E70" s="71" t="e">
        <f t="shared" si="27"/>
        <v>#DIV/0!</v>
      </c>
      <c r="F70" s="84"/>
    </row>
    <row r="71" spans="2:6" ht="15.75" x14ac:dyDescent="0.25">
      <c r="B71" s="80"/>
      <c r="C71" s="86" t="s">
        <v>279</v>
      </c>
      <c r="D71" s="70">
        <v>1</v>
      </c>
      <c r="E71" s="71" t="e">
        <f t="shared" si="27"/>
        <v>#DIV/0!</v>
      </c>
      <c r="F71" s="84"/>
    </row>
    <row r="72" spans="2:6" ht="15.75" x14ac:dyDescent="0.25">
      <c r="B72" s="80"/>
      <c r="C72" s="81"/>
      <c r="D72" s="82"/>
      <c r="E72" s="83"/>
      <c r="F72" s="84"/>
    </row>
    <row r="73" spans="2:6" ht="15.75" x14ac:dyDescent="0.25">
      <c r="B73" s="80"/>
      <c r="C73" s="81"/>
      <c r="D73" s="82"/>
      <c r="E73" s="83"/>
      <c r="F73" s="84"/>
    </row>
  </sheetData>
  <mergeCells count="27">
    <mergeCell ref="I55:M55"/>
    <mergeCell ref="I40:I42"/>
    <mergeCell ref="G55:H55"/>
    <mergeCell ref="B55:F55"/>
    <mergeCell ref="C41:D41"/>
    <mergeCell ref="E41:F41"/>
    <mergeCell ref="G41:H41"/>
    <mergeCell ref="C40:H40"/>
    <mergeCell ref="B53:F53"/>
    <mergeCell ref="B40:B42"/>
    <mergeCell ref="G53:J53"/>
    <mergeCell ref="J40:J42"/>
    <mergeCell ref="E27:F27"/>
    <mergeCell ref="G27:H27"/>
    <mergeCell ref="I27:I28"/>
    <mergeCell ref="B26:B28"/>
    <mergeCell ref="C26:I26"/>
    <mergeCell ref="C27:D27"/>
    <mergeCell ref="B3:H3"/>
    <mergeCell ref="B4:H4"/>
    <mergeCell ref="B5:H5"/>
    <mergeCell ref="E8:F8"/>
    <mergeCell ref="G8:H8"/>
    <mergeCell ref="B7:B9"/>
    <mergeCell ref="C7:I7"/>
    <mergeCell ref="I8:I9"/>
    <mergeCell ref="C8:D8"/>
  </mergeCells>
  <phoneticPr fontId="0" type="noConversion"/>
  <conditionalFormatting sqref="I55:M55">
    <cfRule type="cellIs" dxfId="2" priority="3" stopIfTrue="1" operator="equal">
      <formula>"Um ou mais itens Super Críticos foram assinalados"</formula>
    </cfRule>
  </conditionalFormatting>
  <conditionalFormatting sqref="M41">
    <cfRule type="cellIs" dxfId="1" priority="2" operator="greaterThan">
      <formula>0</formula>
    </cfRule>
  </conditionalFormatting>
  <conditionalFormatting sqref="M40">
    <cfRule type="containsText" dxfId="0" priority="1" operator="containsText" text="Soma dos Super Críticos">
      <formula>NOT(ISERROR(SEARCH("Soma dos Super Críticos",M40)))</formula>
    </cfRule>
  </conditionalFormatting>
  <printOptions horizontalCentered="1" verticalCentered="1"/>
  <pageMargins left="0.78740157480314965" right="0.78740157480314965" top="0.98425196850393704" bottom="2.5590551181102366" header="0.51181102362204722" footer="0.51181102362204722"/>
  <pageSetup paperSize="9" scale="36" orientation="portrait" r:id="rId1"/>
  <headerFooter alignWithMargins="0"/>
  <rowBreaks count="1" manualBreakCount="1">
    <brk id="52" max="16383" man="1"/>
  </rowBreaks>
  <ignoredErrors>
    <ignoredError sqref="D50 F50 H50 J51 H43:H47 F43:F47 D43:D47 J43:J47" evalError="1"/>
    <ignoredError sqref="F51 H51 D51" evalError="1" formula="1"/>
    <ignoredError sqref="D37 F37 H3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B1:O43"/>
  <sheetViews>
    <sheetView showGridLines="0" topLeftCell="A7" zoomScale="75" zoomScaleNormal="75" zoomScaleSheetLayoutView="90" workbookViewId="0"/>
  </sheetViews>
  <sheetFormatPr defaultRowHeight="15" x14ac:dyDescent="0.25"/>
  <cols>
    <col min="1" max="1" width="1" style="294" customWidth="1"/>
    <col min="2" max="2" width="111" style="291" customWidth="1"/>
    <col min="3" max="4" width="9.140625" style="292"/>
    <col min="5" max="5" width="28.28515625" style="292" customWidth="1"/>
    <col min="6" max="6" width="9.140625" style="293"/>
    <col min="7" max="7" width="19" style="294" bestFit="1" customWidth="1"/>
    <col min="8" max="8" width="9.140625" style="294" hidden="1" customWidth="1"/>
    <col min="9" max="9" width="12.7109375" style="295" hidden="1" customWidth="1"/>
    <col min="10" max="10" width="13.28515625" style="295" hidden="1" customWidth="1"/>
    <col min="11" max="11" width="13" style="295" hidden="1" customWidth="1"/>
    <col min="12" max="12" width="15.140625" style="295" hidden="1" customWidth="1"/>
    <col min="13" max="16384" width="9.140625" style="294"/>
  </cols>
  <sheetData>
    <row r="1" spans="2:15" ht="4.5" customHeight="1" thickBot="1" x14ac:dyDescent="0.3"/>
    <row r="2" spans="2:15" ht="50.1" customHeight="1" thickTop="1" thickBot="1" x14ac:dyDescent="0.25">
      <c r="B2" s="508" t="s">
        <v>171</v>
      </c>
      <c r="C2" s="509"/>
      <c r="D2" s="509"/>
      <c r="E2" s="509"/>
      <c r="F2" s="509"/>
      <c r="G2" s="510"/>
      <c r="M2" s="296"/>
    </row>
    <row r="3" spans="2:15" ht="35.1" customHeight="1" x14ac:dyDescent="0.2">
      <c r="B3" s="432"/>
      <c r="C3" s="249" t="s">
        <v>84</v>
      </c>
      <c r="D3" s="249" t="s">
        <v>85</v>
      </c>
      <c r="E3" s="250" t="s">
        <v>172</v>
      </c>
      <c r="F3" s="251" t="s">
        <v>173</v>
      </c>
      <c r="G3" s="260" t="s">
        <v>174</v>
      </c>
      <c r="I3" s="297" t="s">
        <v>93</v>
      </c>
      <c r="J3" s="297" t="s">
        <v>94</v>
      </c>
      <c r="K3" s="297" t="s">
        <v>38</v>
      </c>
      <c r="L3" s="297" t="s">
        <v>37</v>
      </c>
    </row>
    <row r="4" spans="2:15" ht="30" customHeight="1" x14ac:dyDescent="0.25">
      <c r="B4" s="298" t="s">
        <v>175</v>
      </c>
      <c r="C4" s="244"/>
      <c r="D4" s="244"/>
      <c r="E4" s="299" t="s">
        <v>176</v>
      </c>
      <c r="F4" s="240" t="str">
        <f>IF(OR(C4="x",C4="X",D4="x",D4="X"),"","X")</f>
        <v>X</v>
      </c>
      <c r="G4" s="300" t="s">
        <v>177</v>
      </c>
      <c r="I4" s="301"/>
      <c r="J4" s="301"/>
      <c r="K4" s="301"/>
      <c r="L4" s="301"/>
      <c r="O4" s="302"/>
    </row>
    <row r="5" spans="2:15" ht="30.75" customHeight="1" x14ac:dyDescent="0.2">
      <c r="B5" s="303" t="s">
        <v>178</v>
      </c>
      <c r="C5" s="244"/>
      <c r="D5" s="244"/>
      <c r="E5" s="528" t="s">
        <v>179</v>
      </c>
      <c r="F5" s="240" t="str">
        <f t="shared" ref="F5:F20" si="0">IF(OR(C5="x",C5="X",D5="x",D5="X"),"","X")</f>
        <v>X</v>
      </c>
      <c r="G5" s="300" t="s">
        <v>88</v>
      </c>
      <c r="H5" s="133">
        <f>IF(C5="x",3,IF(C5="X",3,0))</f>
        <v>0</v>
      </c>
      <c r="I5" s="301">
        <f>IF($H5=1,1,0)</f>
        <v>0</v>
      </c>
      <c r="J5" s="301">
        <f>IF($H5=3,1,0)</f>
        <v>0</v>
      </c>
      <c r="K5" s="301">
        <f>IF($H5=5,1,0)</f>
        <v>0</v>
      </c>
      <c r="L5" s="301">
        <f>IF(F5="x",3,IF(F5="X",3,0))</f>
        <v>3</v>
      </c>
    </row>
    <row r="6" spans="2:15" ht="33.75" customHeight="1" x14ac:dyDescent="0.2">
      <c r="B6" s="304" t="s">
        <v>180</v>
      </c>
      <c r="C6" s="244"/>
      <c r="D6" s="244"/>
      <c r="E6" s="529"/>
      <c r="F6" s="240" t="str">
        <f t="shared" si="0"/>
        <v>X</v>
      </c>
      <c r="G6" s="300" t="s">
        <v>88</v>
      </c>
      <c r="H6" s="133">
        <f>IF(C6="x",3,IF(C6="X",3,0))</f>
        <v>0</v>
      </c>
      <c r="I6" s="301">
        <f t="shared" ref="I6:I18" si="1">IF($H6=1,1,0)</f>
        <v>0</v>
      </c>
      <c r="J6" s="301">
        <f t="shared" ref="J6:J18" si="2">IF($H6=3,1,0)</f>
        <v>0</v>
      </c>
      <c r="K6" s="301">
        <f t="shared" ref="K6:K18" si="3">IF($H6=5,1,0)</f>
        <v>0</v>
      </c>
      <c r="L6" s="301">
        <f>IF(F6="x",3,IF(F6="X",3,0))</f>
        <v>3</v>
      </c>
    </row>
    <row r="7" spans="2:15" ht="35.1" customHeight="1" x14ac:dyDescent="0.2">
      <c r="B7" s="530" t="s">
        <v>285</v>
      </c>
      <c r="C7" s="531"/>
      <c r="D7" s="531"/>
      <c r="E7" s="531"/>
      <c r="F7" s="531"/>
      <c r="G7" s="532"/>
      <c r="I7" s="301"/>
      <c r="J7" s="301"/>
      <c r="K7" s="301"/>
      <c r="L7" s="301"/>
    </row>
    <row r="8" spans="2:15" ht="28.5" customHeight="1" x14ac:dyDescent="0.2">
      <c r="B8" s="303" t="s">
        <v>300</v>
      </c>
      <c r="C8" s="244"/>
      <c r="D8" s="244"/>
      <c r="E8" s="528" t="s">
        <v>181</v>
      </c>
      <c r="F8" s="241" t="str">
        <f t="shared" si="0"/>
        <v>X</v>
      </c>
      <c r="G8" s="300" t="s">
        <v>87</v>
      </c>
      <c r="H8" s="133">
        <f>IF(C8="x",1,IF(C8="X",1,0))</f>
        <v>0</v>
      </c>
      <c r="I8" s="301">
        <f t="shared" si="1"/>
        <v>0</v>
      </c>
      <c r="J8" s="301">
        <f t="shared" si="2"/>
        <v>0</v>
      </c>
      <c r="K8" s="301">
        <f t="shared" si="3"/>
        <v>0</v>
      </c>
      <c r="L8" s="301">
        <f>IF(F8="x",1,IF(F8="X",1,0))</f>
        <v>1</v>
      </c>
    </row>
    <row r="9" spans="2:15" ht="40.5" customHeight="1" x14ac:dyDescent="0.2">
      <c r="B9" s="303" t="s">
        <v>301</v>
      </c>
      <c r="C9" s="244"/>
      <c r="D9" s="244"/>
      <c r="E9" s="529"/>
      <c r="F9" s="241" t="str">
        <f t="shared" si="0"/>
        <v>X</v>
      </c>
      <c r="G9" s="300" t="s">
        <v>87</v>
      </c>
      <c r="H9" s="133">
        <f>IF(C9="x",1,IF(C9="X",1,0))</f>
        <v>0</v>
      </c>
      <c r="I9" s="301">
        <f t="shared" si="1"/>
        <v>0</v>
      </c>
      <c r="J9" s="301">
        <f t="shared" si="2"/>
        <v>0</v>
      </c>
      <c r="K9" s="301">
        <f t="shared" si="3"/>
        <v>0</v>
      </c>
      <c r="L9" s="301">
        <f>IF(F9="x",1,IF(F9="X",1,0))</f>
        <v>1</v>
      </c>
    </row>
    <row r="10" spans="2:15" s="306" customFormat="1" ht="39.75" customHeight="1" x14ac:dyDescent="0.2">
      <c r="B10" s="303" t="s">
        <v>302</v>
      </c>
      <c r="C10" s="244"/>
      <c r="D10" s="244"/>
      <c r="E10" s="533"/>
      <c r="F10" s="241" t="str">
        <f t="shared" si="0"/>
        <v>X</v>
      </c>
      <c r="G10" s="300" t="s">
        <v>87</v>
      </c>
      <c r="H10" s="133">
        <f>IF(C10="x",1,IF(C10="X",1,0))</f>
        <v>0</v>
      </c>
      <c r="I10" s="301">
        <f t="shared" si="1"/>
        <v>0</v>
      </c>
      <c r="J10" s="301">
        <f t="shared" si="2"/>
        <v>0</v>
      </c>
      <c r="K10" s="301">
        <f t="shared" si="3"/>
        <v>0</v>
      </c>
      <c r="L10" s="301">
        <f>IF(F10="x",1,IF(F10="X",1,0))</f>
        <v>1</v>
      </c>
    </row>
    <row r="11" spans="2:15" ht="364.5" customHeight="1" x14ac:dyDescent="0.2">
      <c r="B11" s="304" t="s">
        <v>406</v>
      </c>
      <c r="C11" s="244"/>
      <c r="D11" s="244"/>
      <c r="E11" s="312" t="s">
        <v>182</v>
      </c>
      <c r="F11" s="241" t="str">
        <f t="shared" si="0"/>
        <v>X</v>
      </c>
      <c r="G11" s="418" t="s">
        <v>87</v>
      </c>
      <c r="H11" s="133">
        <f>IF(C11="x",1,IF(C11="X",1,0))</f>
        <v>0</v>
      </c>
      <c r="I11" s="301">
        <f t="shared" si="1"/>
        <v>0</v>
      </c>
      <c r="J11" s="301">
        <f t="shared" si="2"/>
        <v>0</v>
      </c>
      <c r="K11" s="301">
        <f t="shared" si="3"/>
        <v>0</v>
      </c>
      <c r="L11" s="301">
        <f>IF(F11="x",1,IF(F11="X",1,0))</f>
        <v>1</v>
      </c>
    </row>
    <row r="12" spans="2:15" ht="28.5" customHeight="1" x14ac:dyDescent="0.2">
      <c r="B12" s="399" t="s">
        <v>286</v>
      </c>
      <c r="C12" s="244"/>
      <c r="D12" s="244"/>
      <c r="E12" s="305" t="s">
        <v>183</v>
      </c>
      <c r="F12" s="241" t="str">
        <f t="shared" si="0"/>
        <v>X</v>
      </c>
      <c r="G12" s="418" t="s">
        <v>87</v>
      </c>
      <c r="H12" s="133">
        <f t="shared" ref="H12:H13" si="4">IF(C12="x",1,IF(C12="X",1,0))</f>
        <v>0</v>
      </c>
      <c r="I12" s="301">
        <f t="shared" si="1"/>
        <v>0</v>
      </c>
      <c r="J12" s="301">
        <f t="shared" si="2"/>
        <v>0</v>
      </c>
      <c r="K12" s="301">
        <f t="shared" si="3"/>
        <v>0</v>
      </c>
      <c r="L12" s="301">
        <f t="shared" ref="L12:L13" si="5">IF(F12="x",1,IF(F12="X",1,0))</f>
        <v>1</v>
      </c>
    </row>
    <row r="13" spans="2:15" ht="30" customHeight="1" x14ac:dyDescent="0.2">
      <c r="B13" s="307" t="s">
        <v>287</v>
      </c>
      <c r="C13" s="244"/>
      <c r="D13" s="244"/>
      <c r="E13" s="305" t="s">
        <v>184</v>
      </c>
      <c r="F13" s="241" t="str">
        <f t="shared" si="0"/>
        <v>X</v>
      </c>
      <c r="G13" s="418" t="s">
        <v>87</v>
      </c>
      <c r="H13" s="133">
        <f t="shared" si="4"/>
        <v>0</v>
      </c>
      <c r="I13" s="301">
        <f t="shared" si="1"/>
        <v>0</v>
      </c>
      <c r="J13" s="301">
        <f t="shared" si="2"/>
        <v>0</v>
      </c>
      <c r="K13" s="301">
        <f t="shared" si="3"/>
        <v>0</v>
      </c>
      <c r="L13" s="301">
        <f t="shared" si="5"/>
        <v>1</v>
      </c>
    </row>
    <row r="14" spans="2:15" ht="261.75" customHeight="1" x14ac:dyDescent="0.2">
      <c r="B14" s="412" t="s">
        <v>297</v>
      </c>
      <c r="C14" s="244"/>
      <c r="D14" s="244"/>
      <c r="E14" s="413" t="s">
        <v>185</v>
      </c>
      <c r="F14" s="383" t="str">
        <f t="shared" si="0"/>
        <v>X</v>
      </c>
      <c r="G14" s="418" t="s">
        <v>87</v>
      </c>
      <c r="H14" s="133">
        <f t="shared" ref="H14" si="6">IF(C14="x",1,IF(C14="X",1,0))</f>
        <v>0</v>
      </c>
      <c r="I14" s="301">
        <f t="shared" si="1"/>
        <v>0</v>
      </c>
      <c r="J14" s="301">
        <f t="shared" si="2"/>
        <v>0</v>
      </c>
      <c r="K14" s="301">
        <f t="shared" si="3"/>
        <v>0</v>
      </c>
      <c r="L14" s="301">
        <f t="shared" ref="L14" si="7">IF(F14="x",1,IF(F14="X",1,0))</f>
        <v>1</v>
      </c>
    </row>
    <row r="15" spans="2:15" ht="36.75" customHeight="1" x14ac:dyDescent="0.2">
      <c r="B15" s="414" t="s">
        <v>298</v>
      </c>
      <c r="C15" s="244"/>
      <c r="D15" s="244"/>
      <c r="E15" s="387" t="s">
        <v>299</v>
      </c>
      <c r="F15" s="241" t="str">
        <f t="shared" si="0"/>
        <v>X</v>
      </c>
      <c r="G15" s="419" t="s">
        <v>88</v>
      </c>
      <c r="H15" s="133">
        <f>IF(C15="x",3,IF(C15="X",3,0))</f>
        <v>0</v>
      </c>
      <c r="I15" s="301">
        <f>IF($H15=1,1,0)</f>
        <v>0</v>
      </c>
      <c r="J15" s="301">
        <f>IF($H15=3,1,0)</f>
        <v>0</v>
      </c>
      <c r="K15" s="301">
        <f>IF($H15=5,1,0)</f>
        <v>0</v>
      </c>
      <c r="L15" s="301">
        <f>IF(F15="x",3,IF(F15="X",3,0))</f>
        <v>3</v>
      </c>
    </row>
    <row r="16" spans="2:15" ht="131.25" customHeight="1" x14ac:dyDescent="0.2">
      <c r="B16" s="414" t="s">
        <v>401</v>
      </c>
      <c r="C16" s="244"/>
      <c r="D16" s="244"/>
      <c r="E16" s="387" t="s">
        <v>211</v>
      </c>
      <c r="F16" s="241" t="str">
        <f t="shared" si="0"/>
        <v>X</v>
      </c>
      <c r="G16" s="419" t="s">
        <v>87</v>
      </c>
      <c r="H16" s="313">
        <f t="shared" ref="H16" si="8">IF(C16="x",1,IF(C16="X",1,0))</f>
        <v>0</v>
      </c>
      <c r="I16" s="301">
        <f t="shared" si="1"/>
        <v>0</v>
      </c>
      <c r="J16" s="301">
        <f t="shared" si="2"/>
        <v>0</v>
      </c>
      <c r="K16" s="301">
        <f t="shared" si="3"/>
        <v>0</v>
      </c>
      <c r="L16" s="301">
        <f t="shared" ref="L16" si="9">IF(F16="x",1,IF(F16="X",1,0))</f>
        <v>1</v>
      </c>
    </row>
    <row r="17" spans="2:12" ht="60" customHeight="1" x14ac:dyDescent="0.2">
      <c r="B17" s="386" t="s">
        <v>288</v>
      </c>
      <c r="C17" s="244"/>
      <c r="D17" s="244"/>
      <c r="E17" s="387" t="s">
        <v>296</v>
      </c>
      <c r="F17" s="241" t="str">
        <f t="shared" si="0"/>
        <v>X</v>
      </c>
      <c r="G17" s="419" t="s">
        <v>87</v>
      </c>
      <c r="H17" s="313">
        <f>IF(C17="x",1,IF(C17="X",1,0))</f>
        <v>0</v>
      </c>
      <c r="I17" s="301">
        <f t="shared" si="1"/>
        <v>0</v>
      </c>
      <c r="J17" s="301">
        <f t="shared" si="2"/>
        <v>0</v>
      </c>
      <c r="K17" s="301">
        <f t="shared" si="3"/>
        <v>0</v>
      </c>
      <c r="L17" s="301">
        <f>IF(F17="x",1,IF(F17="X",1,0))</f>
        <v>1</v>
      </c>
    </row>
    <row r="18" spans="2:12" ht="35.25" customHeight="1" x14ac:dyDescent="0.2">
      <c r="B18" s="386" t="s">
        <v>289</v>
      </c>
      <c r="C18" s="244"/>
      <c r="D18" s="244"/>
      <c r="E18" s="387" t="s">
        <v>294</v>
      </c>
      <c r="F18" s="241" t="str">
        <f t="shared" si="0"/>
        <v>X</v>
      </c>
      <c r="G18" s="419" t="s">
        <v>87</v>
      </c>
      <c r="H18" s="313">
        <f>IF(C18="x",1,IF(C18="X",1,0))</f>
        <v>0</v>
      </c>
      <c r="I18" s="301">
        <f t="shared" si="1"/>
        <v>0</v>
      </c>
      <c r="J18" s="301">
        <f t="shared" si="2"/>
        <v>0</v>
      </c>
      <c r="K18" s="301">
        <f t="shared" si="3"/>
        <v>0</v>
      </c>
      <c r="L18" s="301">
        <f>IF(F18="x",1,IF(F18="X",1,0))</f>
        <v>1</v>
      </c>
    </row>
    <row r="19" spans="2:12" ht="50.25" customHeight="1" x14ac:dyDescent="0.2">
      <c r="B19" s="415" t="s">
        <v>290</v>
      </c>
      <c r="C19" s="244"/>
      <c r="D19" s="244"/>
      <c r="E19" s="387" t="s">
        <v>295</v>
      </c>
      <c r="F19" s="241" t="str">
        <f t="shared" si="0"/>
        <v>X</v>
      </c>
      <c r="G19" s="419" t="s">
        <v>177</v>
      </c>
      <c r="H19" s="313" t="s">
        <v>412</v>
      </c>
      <c r="I19" s="301" t="s">
        <v>412</v>
      </c>
      <c r="J19" s="301" t="s">
        <v>412</v>
      </c>
      <c r="K19" s="301" t="s">
        <v>412</v>
      </c>
      <c r="L19" s="301" t="s">
        <v>412</v>
      </c>
    </row>
    <row r="20" spans="2:12" ht="44.25" customHeight="1" thickBot="1" x14ac:dyDescent="0.25">
      <c r="B20" s="416" t="s">
        <v>291</v>
      </c>
      <c r="C20" s="244"/>
      <c r="D20" s="244"/>
      <c r="E20" s="417" t="s">
        <v>187</v>
      </c>
      <c r="F20" s="243" t="str">
        <f t="shared" si="0"/>
        <v>X</v>
      </c>
      <c r="G20" s="420" t="s">
        <v>177</v>
      </c>
      <c r="H20" s="313" t="s">
        <v>412</v>
      </c>
      <c r="I20" s="301" t="s">
        <v>412</v>
      </c>
      <c r="J20" s="301" t="s">
        <v>412</v>
      </c>
      <c r="K20" s="301" t="s">
        <v>412</v>
      </c>
      <c r="L20" s="301" t="s">
        <v>412</v>
      </c>
    </row>
    <row r="21" spans="2:12" ht="35.1" customHeight="1" thickBot="1" x14ac:dyDescent="0.25">
      <c r="B21" s="543" t="s">
        <v>188</v>
      </c>
      <c r="C21" s="544"/>
      <c r="D21" s="544"/>
      <c r="E21" s="544"/>
      <c r="F21" s="544"/>
      <c r="G21" s="545"/>
      <c r="H21" s="295">
        <f>SUM(H5:H20)</f>
        <v>0</v>
      </c>
      <c r="I21" s="295">
        <f t="shared" ref="I21:K21" si="10">SUM(I5:I20)</f>
        <v>0</v>
      </c>
      <c r="J21" s="295">
        <f t="shared" si="10"/>
        <v>0</v>
      </c>
      <c r="K21" s="295">
        <f t="shared" si="10"/>
        <v>0</v>
      </c>
      <c r="L21" s="431">
        <f>SUM(L5:L20)*RESULTADOS!AE11</f>
        <v>308.54700854700855</v>
      </c>
    </row>
    <row r="22" spans="2:12" ht="42.75" customHeight="1" x14ac:dyDescent="0.2">
      <c r="B22" s="534" t="s">
        <v>407</v>
      </c>
      <c r="C22" s="535"/>
      <c r="D22" s="535"/>
      <c r="E22" s="535"/>
      <c r="F22" s="535"/>
      <c r="G22" s="536"/>
      <c r="I22" s="301"/>
      <c r="J22" s="318"/>
      <c r="K22" s="301"/>
      <c r="L22" s="301"/>
    </row>
    <row r="23" spans="2:12" ht="37.5" customHeight="1" x14ac:dyDescent="0.2">
      <c r="B23" s="537"/>
      <c r="C23" s="538"/>
      <c r="D23" s="538"/>
      <c r="E23" s="538"/>
      <c r="F23" s="538"/>
      <c r="G23" s="539"/>
      <c r="I23" s="301"/>
      <c r="J23" s="301"/>
      <c r="K23" s="301"/>
      <c r="L23" s="301"/>
    </row>
    <row r="24" spans="2:12" ht="33" customHeight="1" x14ac:dyDescent="0.2">
      <c r="B24" s="537"/>
      <c r="C24" s="538"/>
      <c r="D24" s="538"/>
      <c r="E24" s="538"/>
      <c r="F24" s="538"/>
      <c r="G24" s="539"/>
      <c r="I24" s="301"/>
      <c r="J24" s="301"/>
      <c r="K24" s="301"/>
      <c r="L24" s="301"/>
    </row>
    <row r="25" spans="2:12" ht="35.1" customHeight="1" x14ac:dyDescent="0.2">
      <c r="B25" s="537"/>
      <c r="C25" s="538"/>
      <c r="D25" s="538"/>
      <c r="E25" s="538"/>
      <c r="F25" s="538"/>
      <c r="G25" s="539"/>
      <c r="I25" s="301"/>
      <c r="J25" s="301"/>
      <c r="K25" s="301"/>
      <c r="L25" s="301"/>
    </row>
    <row r="26" spans="2:12" ht="58.5" customHeight="1" x14ac:dyDescent="0.2">
      <c r="B26" s="537"/>
      <c r="C26" s="538"/>
      <c r="D26" s="538"/>
      <c r="E26" s="538"/>
      <c r="F26" s="538"/>
      <c r="G26" s="539"/>
      <c r="I26" s="301"/>
      <c r="J26" s="301"/>
      <c r="K26" s="301"/>
      <c r="L26" s="301"/>
    </row>
    <row r="27" spans="2:12" ht="31.5" customHeight="1" x14ac:dyDescent="0.2">
      <c r="B27" s="537"/>
      <c r="C27" s="538"/>
      <c r="D27" s="538"/>
      <c r="E27" s="538"/>
      <c r="F27" s="538"/>
      <c r="G27" s="539"/>
      <c r="I27" s="301"/>
      <c r="J27" s="301"/>
      <c r="K27" s="301"/>
      <c r="L27" s="301"/>
    </row>
    <row r="28" spans="2:12" ht="40.5" customHeight="1" x14ac:dyDescent="0.2">
      <c r="B28" s="537"/>
      <c r="C28" s="538"/>
      <c r="D28" s="538"/>
      <c r="E28" s="538"/>
      <c r="F28" s="538"/>
      <c r="G28" s="539"/>
      <c r="I28" s="301"/>
      <c r="J28" s="301"/>
      <c r="K28" s="301"/>
      <c r="L28" s="301"/>
    </row>
    <row r="29" spans="2:12" ht="35.1" customHeight="1" x14ac:dyDescent="0.2">
      <c r="B29" s="537"/>
      <c r="C29" s="538"/>
      <c r="D29" s="538"/>
      <c r="E29" s="538"/>
      <c r="F29" s="538"/>
      <c r="G29" s="539"/>
      <c r="I29" s="301"/>
      <c r="J29" s="301"/>
      <c r="K29" s="301"/>
      <c r="L29" s="301"/>
    </row>
    <row r="30" spans="2:12" ht="30" customHeight="1" x14ac:dyDescent="0.2">
      <c r="B30" s="537"/>
      <c r="C30" s="538"/>
      <c r="D30" s="538"/>
      <c r="E30" s="538"/>
      <c r="F30" s="538"/>
      <c r="G30" s="539"/>
      <c r="I30" s="301"/>
      <c r="J30" s="301"/>
      <c r="K30" s="301"/>
      <c r="L30" s="301"/>
    </row>
    <row r="31" spans="2:12" ht="33" customHeight="1" x14ac:dyDescent="0.2">
      <c r="B31" s="537"/>
      <c r="C31" s="538"/>
      <c r="D31" s="538"/>
      <c r="E31" s="538"/>
      <c r="F31" s="538"/>
      <c r="G31" s="539"/>
      <c r="I31" s="301"/>
      <c r="J31" s="301"/>
      <c r="K31" s="301"/>
      <c r="L31" s="301"/>
    </row>
    <row r="32" spans="2:12" ht="33.75" customHeight="1" x14ac:dyDescent="0.2">
      <c r="B32" s="537"/>
      <c r="C32" s="538"/>
      <c r="D32" s="538"/>
      <c r="E32" s="538"/>
      <c r="F32" s="538"/>
      <c r="G32" s="539"/>
      <c r="I32" s="301"/>
      <c r="J32" s="301"/>
      <c r="K32" s="301"/>
      <c r="L32" s="301"/>
    </row>
    <row r="33" spans="2:12" ht="43.5" customHeight="1" x14ac:dyDescent="0.2">
      <c r="B33" s="537"/>
      <c r="C33" s="538"/>
      <c r="D33" s="538"/>
      <c r="E33" s="538"/>
      <c r="F33" s="538"/>
      <c r="G33" s="539"/>
      <c r="I33" s="301"/>
      <c r="J33" s="301"/>
      <c r="K33" s="301"/>
      <c r="L33" s="301"/>
    </row>
    <row r="34" spans="2:12" ht="34.5" customHeight="1" x14ac:dyDescent="0.2">
      <c r="B34" s="537"/>
      <c r="C34" s="538"/>
      <c r="D34" s="538"/>
      <c r="E34" s="538"/>
      <c r="F34" s="538"/>
      <c r="G34" s="539"/>
      <c r="I34" s="301"/>
      <c r="J34" s="301"/>
      <c r="K34" s="301"/>
      <c r="L34" s="301"/>
    </row>
    <row r="35" spans="2:12" ht="33.75" customHeight="1" x14ac:dyDescent="0.2">
      <c r="B35" s="537"/>
      <c r="C35" s="538"/>
      <c r="D35" s="538"/>
      <c r="E35" s="538"/>
      <c r="F35" s="538"/>
      <c r="G35" s="539"/>
      <c r="I35" s="301"/>
      <c r="J35" s="301"/>
      <c r="K35" s="301"/>
      <c r="L35" s="301"/>
    </row>
    <row r="36" spans="2:12" ht="36" customHeight="1" x14ac:dyDescent="0.2">
      <c r="B36" s="537"/>
      <c r="C36" s="538"/>
      <c r="D36" s="538"/>
      <c r="E36" s="538"/>
      <c r="F36" s="538"/>
      <c r="G36" s="539"/>
      <c r="I36" s="301"/>
      <c r="J36" s="301"/>
      <c r="K36" s="301"/>
      <c r="L36" s="301"/>
    </row>
    <row r="37" spans="2:12" ht="29.25" customHeight="1" x14ac:dyDescent="0.2">
      <c r="B37" s="537"/>
      <c r="C37" s="538"/>
      <c r="D37" s="538"/>
      <c r="E37" s="538"/>
      <c r="F37" s="538"/>
      <c r="G37" s="539"/>
      <c r="I37" s="301"/>
      <c r="J37" s="301"/>
      <c r="K37" s="301"/>
      <c r="L37" s="301"/>
    </row>
    <row r="38" spans="2:12" ht="36.75" customHeight="1" x14ac:dyDescent="0.2">
      <c r="B38" s="537"/>
      <c r="C38" s="538"/>
      <c r="D38" s="538"/>
      <c r="E38" s="538"/>
      <c r="F38" s="538"/>
      <c r="G38" s="539"/>
      <c r="I38" s="301"/>
      <c r="J38" s="301"/>
      <c r="K38" s="301"/>
      <c r="L38" s="301"/>
    </row>
    <row r="39" spans="2:12" ht="21.95" customHeight="1" thickBot="1" x14ac:dyDescent="0.25">
      <c r="B39" s="540"/>
      <c r="C39" s="541"/>
      <c r="D39" s="541"/>
      <c r="E39" s="541"/>
      <c r="F39" s="541"/>
      <c r="G39" s="542"/>
      <c r="I39" s="301"/>
      <c r="J39" s="301"/>
      <c r="K39" s="301"/>
      <c r="L39" s="301"/>
    </row>
    <row r="40" spans="2:12" ht="21.95" customHeight="1" x14ac:dyDescent="0.2">
      <c r="B40" s="320"/>
      <c r="C40" s="321"/>
      <c r="D40" s="321"/>
      <c r="E40" s="293"/>
      <c r="K40" s="301"/>
    </row>
    <row r="41" spans="2:12" ht="21.95" customHeight="1" x14ac:dyDescent="0.25"/>
    <row r="42" spans="2:12" ht="21.95" customHeight="1" x14ac:dyDescent="0.25"/>
    <row r="43" spans="2:12" ht="21.95" customHeight="1" x14ac:dyDescent="0.25"/>
  </sheetData>
  <sheetProtection password="8051" sheet="1" objects="1" scenarios="1"/>
  <dataConsolidate/>
  <mergeCells count="6">
    <mergeCell ref="B2:G2"/>
    <mergeCell ref="E5:E6"/>
    <mergeCell ref="B7:G7"/>
    <mergeCell ref="E8:E10"/>
    <mergeCell ref="B22:G39"/>
    <mergeCell ref="B21:G21"/>
  </mergeCells>
  <phoneticPr fontId="0" type="noConversion"/>
  <conditionalFormatting sqref="E4">
    <cfRule type="cellIs" dxfId="6" priority="1" stopIfTrue="1" operator="between">
      <formula>#REF!</formula>
      <formula>#REF!</formula>
    </cfRule>
  </conditionalFormatting>
  <dataValidations xWindow="632" yWindow="326" count="2">
    <dataValidation allowBlank="1" sqref="E41:E65516 F2:F6 E1 F8:F20" xr:uid="{00000000-0002-0000-0100-000000000000}"/>
    <dataValidation type="textLength" allowBlank="1" showDropDown="1" showErrorMessage="1" errorTitle="Caracter Inválido!!!" error="Entre com x ou X. Se o quesito não se aplica deixe em branco" sqref="E2:E3" xr:uid="{00000000-0002-0000-0100-000001000000}">
      <formula1>1</formula1>
      <formula2>1500</formula2>
    </dataValidation>
  </dataValidations>
  <pageMargins left="0.78740157480314965" right="0.78740157480314965" top="0.98425196850393704" bottom="0.98425196850393704" header="0.51181102362204722" footer="0.51181102362204722"/>
  <pageSetup paperSize="9" scale="46" orientation="portrait" r:id="rId1"/>
  <headerFooter alignWithMargins="0"/>
  <rowBreaks count="2" manualBreakCount="2">
    <brk id="21" max="6" man="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dimension ref="B1:M43"/>
  <sheetViews>
    <sheetView showGridLines="0" zoomScale="75" zoomScaleNormal="75" zoomScaleSheetLayoutView="100" workbookViewId="0"/>
  </sheetViews>
  <sheetFormatPr defaultRowHeight="15" x14ac:dyDescent="0.25"/>
  <cols>
    <col min="1" max="1" width="1.7109375" style="294" customWidth="1"/>
    <col min="2" max="2" width="116.5703125" style="291" customWidth="1"/>
    <col min="3" max="4" width="9.140625" style="292"/>
    <col min="5" max="5" width="16.42578125" style="292" customWidth="1"/>
    <col min="6" max="6" width="9.140625" style="293"/>
    <col min="7" max="7" width="14" style="294" customWidth="1"/>
    <col min="8" max="8" width="10.140625" style="294" hidden="1" customWidth="1"/>
    <col min="9" max="9" width="11.7109375" style="295" hidden="1" customWidth="1"/>
    <col min="10" max="11" width="12.140625" style="295" hidden="1" customWidth="1"/>
    <col min="12" max="12" width="13.85546875" style="295" hidden="1" customWidth="1"/>
    <col min="13" max="16384" width="9.140625" style="294"/>
  </cols>
  <sheetData>
    <row r="1" spans="2:13" ht="8.25" customHeight="1" thickBot="1" x14ac:dyDescent="0.3"/>
    <row r="2" spans="2:13" ht="50.1" customHeight="1" thickTop="1" thickBot="1" x14ac:dyDescent="0.25">
      <c r="B2" s="559" t="s">
        <v>189</v>
      </c>
      <c r="C2" s="560"/>
      <c r="D2" s="560"/>
      <c r="E2" s="560"/>
      <c r="F2" s="560"/>
      <c r="G2" s="561"/>
      <c r="L2" s="322"/>
      <c r="M2" s="296"/>
    </row>
    <row r="3" spans="2:13" s="323" customFormat="1" ht="35.1" customHeight="1" thickTop="1" x14ac:dyDescent="0.2">
      <c r="B3" s="433"/>
      <c r="C3" s="258" t="s">
        <v>84</v>
      </c>
      <c r="D3" s="258" t="s">
        <v>85</v>
      </c>
      <c r="E3" s="257" t="s">
        <v>190</v>
      </c>
      <c r="F3" s="258" t="s">
        <v>173</v>
      </c>
      <c r="G3" s="434" t="s">
        <v>174</v>
      </c>
      <c r="I3" s="297" t="s">
        <v>93</v>
      </c>
      <c r="J3" s="297" t="s">
        <v>94</v>
      </c>
      <c r="K3" s="297" t="s">
        <v>38</v>
      </c>
      <c r="L3" s="297" t="s">
        <v>37</v>
      </c>
    </row>
    <row r="4" spans="2:13" ht="27.75" customHeight="1" x14ac:dyDescent="0.2">
      <c r="B4" s="304" t="s">
        <v>303</v>
      </c>
      <c r="C4" s="244"/>
      <c r="D4" s="244"/>
      <c r="E4" s="554" t="s">
        <v>191</v>
      </c>
      <c r="F4" s="252" t="str">
        <f t="shared" ref="F4:F12" si="0">IF(OR(C4="x",C4="X",D4="x",D4="X"),"","X")</f>
        <v>X</v>
      </c>
      <c r="G4" s="300" t="s">
        <v>87</v>
      </c>
      <c r="H4" s="133">
        <f>IF(C4="x",1,IF(C4="X",1,0))</f>
        <v>0</v>
      </c>
      <c r="I4" s="301">
        <f t="shared" ref="I4:I12" si="1">IF($H4=1,1,0)</f>
        <v>0</v>
      </c>
      <c r="J4" s="301">
        <f>IF($H4=3,1,0)</f>
        <v>0</v>
      </c>
      <c r="K4" s="301">
        <f>IF($H4=5,1,0)</f>
        <v>0</v>
      </c>
      <c r="L4" s="301">
        <f>IF(F4="x",1,IF(F4="X",1,0))</f>
        <v>1</v>
      </c>
    </row>
    <row r="5" spans="2:13" ht="31.5" customHeight="1" x14ac:dyDescent="0.2">
      <c r="B5" s="304" t="s">
        <v>304</v>
      </c>
      <c r="C5" s="244"/>
      <c r="D5" s="244"/>
      <c r="E5" s="562"/>
      <c r="F5" s="253" t="str">
        <f t="shared" si="0"/>
        <v>X</v>
      </c>
      <c r="G5" s="300" t="s">
        <v>87</v>
      </c>
      <c r="H5" s="133">
        <f>IF(C5="x",1,IF(C5="X",1,0))</f>
        <v>0</v>
      </c>
      <c r="I5" s="301">
        <f t="shared" si="1"/>
        <v>0</v>
      </c>
      <c r="J5" s="301">
        <f t="shared" ref="J5:J12" si="2">IF($H5=3,1,0)</f>
        <v>0</v>
      </c>
      <c r="K5" s="301">
        <f t="shared" ref="K5:K12" si="3">IF($H5=5,1,0)</f>
        <v>0</v>
      </c>
      <c r="L5" s="301">
        <f>IF(F5="x",1,IF(F5="X",1,0))</f>
        <v>1</v>
      </c>
    </row>
    <row r="6" spans="2:13" ht="30.75" customHeight="1" x14ac:dyDescent="0.2">
      <c r="B6" s="304" t="s">
        <v>305</v>
      </c>
      <c r="C6" s="244"/>
      <c r="D6" s="244"/>
      <c r="E6" s="555"/>
      <c r="F6" s="253" t="str">
        <f t="shared" si="0"/>
        <v>X</v>
      </c>
      <c r="G6" s="300" t="s">
        <v>89</v>
      </c>
      <c r="H6" s="133">
        <f>IF(C6="x",5,IF(C6="X",5,0))</f>
        <v>0</v>
      </c>
      <c r="I6" s="301">
        <f t="shared" si="1"/>
        <v>0</v>
      </c>
      <c r="J6" s="301">
        <f t="shared" si="2"/>
        <v>0</v>
      </c>
      <c r="K6" s="301">
        <f t="shared" si="3"/>
        <v>0</v>
      </c>
      <c r="L6" s="301">
        <f>IF(F6="x",5,IF(F6="X",5,0))</f>
        <v>5</v>
      </c>
    </row>
    <row r="7" spans="2:13" s="323" customFormat="1" ht="35.1" customHeight="1" x14ac:dyDescent="0.25">
      <c r="B7" s="304" t="s">
        <v>306</v>
      </c>
      <c r="C7" s="244"/>
      <c r="D7" s="244"/>
      <c r="E7" s="326" t="s">
        <v>186</v>
      </c>
      <c r="F7" s="253" t="str">
        <f t="shared" si="0"/>
        <v>X</v>
      </c>
      <c r="G7" s="300" t="s">
        <v>87</v>
      </c>
      <c r="H7" s="133">
        <f>IF(C7="x",1,IF(C7="X",1,0))</f>
        <v>0</v>
      </c>
      <c r="I7" s="301">
        <f t="shared" si="1"/>
        <v>0</v>
      </c>
      <c r="J7" s="301">
        <f t="shared" si="2"/>
        <v>0</v>
      </c>
      <c r="K7" s="301">
        <f t="shared" si="3"/>
        <v>0</v>
      </c>
      <c r="L7" s="301">
        <f>IF(F7="x",1,IF(F7="X",1,0))</f>
        <v>1</v>
      </c>
    </row>
    <row r="8" spans="2:13" s="323" customFormat="1" ht="27.75" customHeight="1" x14ac:dyDescent="0.2">
      <c r="B8" s="530" t="s">
        <v>307</v>
      </c>
      <c r="C8" s="531"/>
      <c r="D8" s="531"/>
      <c r="E8" s="531"/>
      <c r="F8" s="531"/>
      <c r="G8" s="532"/>
      <c r="I8" s="301"/>
      <c r="J8" s="301"/>
      <c r="K8" s="301"/>
      <c r="L8" s="295"/>
    </row>
    <row r="9" spans="2:13" ht="39.75" customHeight="1" x14ac:dyDescent="0.2">
      <c r="B9" s="304" t="s">
        <v>308</v>
      </c>
      <c r="C9" s="244"/>
      <c r="D9" s="244"/>
      <c r="E9" s="554" t="s">
        <v>192</v>
      </c>
      <c r="F9" s="253" t="str">
        <f t="shared" si="0"/>
        <v>X</v>
      </c>
      <c r="G9" s="300" t="s">
        <v>88</v>
      </c>
      <c r="H9" s="133">
        <f>IF(C9="x",3,IF(C9="X",3,0))</f>
        <v>0</v>
      </c>
      <c r="I9" s="301">
        <f t="shared" si="1"/>
        <v>0</v>
      </c>
      <c r="J9" s="301">
        <f t="shared" si="2"/>
        <v>0</v>
      </c>
      <c r="K9" s="301">
        <f t="shared" si="3"/>
        <v>0</v>
      </c>
      <c r="L9" s="301">
        <f>IF(F9="x",3,IF(F9="X",3,0))</f>
        <v>3</v>
      </c>
    </row>
    <row r="10" spans="2:13" ht="30.75" customHeight="1" x14ac:dyDescent="0.2">
      <c r="B10" s="304" t="s">
        <v>309</v>
      </c>
      <c r="C10" s="244"/>
      <c r="D10" s="244"/>
      <c r="E10" s="555"/>
      <c r="F10" s="253" t="str">
        <f t="shared" si="0"/>
        <v>X</v>
      </c>
      <c r="G10" s="300" t="s">
        <v>87</v>
      </c>
      <c r="H10" s="133">
        <f>IF(C10="x",1,IF(C10="X",1,0))</f>
        <v>0</v>
      </c>
      <c r="I10" s="301">
        <f t="shared" si="1"/>
        <v>0</v>
      </c>
      <c r="J10" s="301">
        <f t="shared" si="2"/>
        <v>0</v>
      </c>
      <c r="K10" s="301">
        <f t="shared" si="3"/>
        <v>0</v>
      </c>
      <c r="L10" s="301">
        <f>IF(F10="x",1,IF(F10="X",1,0))</f>
        <v>1</v>
      </c>
    </row>
    <row r="11" spans="2:13" ht="30" customHeight="1" x14ac:dyDescent="0.2">
      <c r="B11" s="304" t="s">
        <v>310</v>
      </c>
      <c r="C11" s="244"/>
      <c r="D11" s="244"/>
      <c r="E11" s="554" t="s">
        <v>193</v>
      </c>
      <c r="F11" s="253" t="str">
        <f t="shared" si="0"/>
        <v>X</v>
      </c>
      <c r="G11" s="300" t="s">
        <v>87</v>
      </c>
      <c r="H11" s="133">
        <f>IF(C11="x",1,IF(C11="X",1,0))</f>
        <v>0</v>
      </c>
      <c r="I11" s="301">
        <f t="shared" si="1"/>
        <v>0</v>
      </c>
      <c r="J11" s="301">
        <f t="shared" si="2"/>
        <v>0</v>
      </c>
      <c r="K11" s="301">
        <f t="shared" si="3"/>
        <v>0</v>
      </c>
      <c r="L11" s="301">
        <f>IF(F11="x",1,IF(F11="X",1,0))</f>
        <v>1</v>
      </c>
    </row>
    <row r="12" spans="2:13" ht="69.75" customHeight="1" x14ac:dyDescent="0.2">
      <c r="B12" s="304" t="s">
        <v>311</v>
      </c>
      <c r="C12" s="244"/>
      <c r="D12" s="244"/>
      <c r="E12" s="555"/>
      <c r="F12" s="253" t="str">
        <f t="shared" si="0"/>
        <v>X</v>
      </c>
      <c r="G12" s="300" t="s">
        <v>89</v>
      </c>
      <c r="H12" s="328">
        <f>IF(C12="x",5,IF(C12="X",5,0))</f>
        <v>0</v>
      </c>
      <c r="I12" s="301">
        <f t="shared" si="1"/>
        <v>0</v>
      </c>
      <c r="J12" s="301">
        <f t="shared" si="2"/>
        <v>0</v>
      </c>
      <c r="K12" s="301">
        <f t="shared" si="3"/>
        <v>0</v>
      </c>
      <c r="L12" s="301">
        <f>IF(F12="x",5,IF(F12="X",5,0))</f>
        <v>5</v>
      </c>
    </row>
    <row r="13" spans="2:13" ht="16.5" customHeight="1" x14ac:dyDescent="0.2">
      <c r="B13" s="315"/>
      <c r="C13" s="435"/>
      <c r="D13" s="435"/>
      <c r="E13" s="316"/>
      <c r="F13" s="254"/>
      <c r="G13" s="366"/>
      <c r="H13" s="301">
        <f>SUM(H4:H12)</f>
        <v>0</v>
      </c>
      <c r="I13" s="301">
        <f t="shared" ref="I13:K13" si="4">SUM(I4:I12)</f>
        <v>0</v>
      </c>
      <c r="J13" s="301">
        <f t="shared" si="4"/>
        <v>0</v>
      </c>
      <c r="K13" s="301">
        <f t="shared" si="4"/>
        <v>0</v>
      </c>
      <c r="L13" s="301">
        <f>SUM(L4:L12)*RESULTADOS!AE12</f>
        <v>450</v>
      </c>
    </row>
    <row r="14" spans="2:13" ht="12.75" customHeight="1" thickBot="1" x14ac:dyDescent="0.25">
      <c r="B14" s="315"/>
      <c r="C14" s="435"/>
      <c r="D14" s="435"/>
      <c r="E14" s="316"/>
      <c r="F14" s="254"/>
      <c r="G14" s="366"/>
      <c r="H14" s="328"/>
      <c r="I14" s="301"/>
      <c r="J14" s="301"/>
      <c r="K14" s="301"/>
      <c r="L14" s="301"/>
    </row>
    <row r="15" spans="2:13" ht="25.5" customHeight="1" thickTop="1" thickBot="1" x14ac:dyDescent="0.25">
      <c r="B15" s="556" t="s">
        <v>188</v>
      </c>
      <c r="C15" s="557"/>
      <c r="D15" s="557"/>
      <c r="E15" s="557"/>
      <c r="F15" s="557"/>
      <c r="G15" s="558"/>
      <c r="I15" s="301"/>
      <c r="J15" s="301"/>
      <c r="K15" s="301"/>
    </row>
    <row r="16" spans="2:13" ht="25.5" customHeight="1" thickTop="1" x14ac:dyDescent="0.2">
      <c r="B16" s="546"/>
      <c r="C16" s="547"/>
      <c r="D16" s="547"/>
      <c r="E16" s="547"/>
      <c r="F16" s="547"/>
      <c r="G16" s="548"/>
      <c r="I16" s="301"/>
      <c r="J16" s="301"/>
      <c r="K16" s="301"/>
    </row>
    <row r="17" spans="2:11" ht="35.1" customHeight="1" x14ac:dyDescent="0.2">
      <c r="B17" s="549"/>
      <c r="C17" s="538"/>
      <c r="D17" s="538"/>
      <c r="E17" s="538"/>
      <c r="F17" s="538"/>
      <c r="G17" s="550"/>
      <c r="I17" s="301"/>
      <c r="J17" s="301"/>
      <c r="K17" s="301"/>
    </row>
    <row r="18" spans="2:11" ht="24.95" customHeight="1" x14ac:dyDescent="0.2">
      <c r="B18" s="549"/>
      <c r="C18" s="538"/>
      <c r="D18" s="538"/>
      <c r="E18" s="538"/>
      <c r="F18" s="538"/>
      <c r="G18" s="550"/>
      <c r="I18" s="301"/>
      <c r="J18" s="301"/>
      <c r="K18" s="301"/>
    </row>
    <row r="19" spans="2:11" ht="24.95" customHeight="1" x14ac:dyDescent="0.2">
      <c r="B19" s="549"/>
      <c r="C19" s="538"/>
      <c r="D19" s="538"/>
      <c r="E19" s="538"/>
      <c r="F19" s="538"/>
      <c r="G19" s="550"/>
      <c r="I19" s="301"/>
      <c r="J19" s="301"/>
      <c r="K19" s="301"/>
    </row>
    <row r="20" spans="2:11" ht="24.95" customHeight="1" x14ac:dyDescent="0.2">
      <c r="B20" s="549"/>
      <c r="C20" s="538"/>
      <c r="D20" s="538"/>
      <c r="E20" s="538"/>
      <c r="F20" s="538"/>
      <c r="G20" s="550"/>
      <c r="I20" s="301"/>
      <c r="J20" s="301"/>
      <c r="K20" s="301"/>
    </row>
    <row r="21" spans="2:11" ht="24.95" customHeight="1" x14ac:dyDescent="0.2">
      <c r="B21" s="549"/>
      <c r="C21" s="538"/>
      <c r="D21" s="538"/>
      <c r="E21" s="538"/>
      <c r="F21" s="538"/>
      <c r="G21" s="550"/>
      <c r="I21" s="301"/>
      <c r="J21" s="301"/>
      <c r="K21" s="301"/>
    </row>
    <row r="22" spans="2:11" ht="24.95" customHeight="1" x14ac:dyDescent="0.2">
      <c r="B22" s="549"/>
      <c r="C22" s="538"/>
      <c r="D22" s="538"/>
      <c r="E22" s="538"/>
      <c r="F22" s="538"/>
      <c r="G22" s="550"/>
      <c r="I22" s="301"/>
      <c r="J22" s="301"/>
      <c r="K22" s="301"/>
    </row>
    <row r="23" spans="2:11" ht="24.95" customHeight="1" x14ac:dyDescent="0.2">
      <c r="B23" s="549"/>
      <c r="C23" s="538"/>
      <c r="D23" s="538"/>
      <c r="E23" s="538"/>
      <c r="F23" s="538"/>
      <c r="G23" s="550"/>
      <c r="I23" s="301"/>
      <c r="J23" s="301"/>
      <c r="K23" s="301"/>
    </row>
    <row r="24" spans="2:11" ht="35.1" customHeight="1" x14ac:dyDescent="0.2">
      <c r="B24" s="549"/>
      <c r="C24" s="538"/>
      <c r="D24" s="538"/>
      <c r="E24" s="538"/>
      <c r="F24" s="538"/>
      <c r="G24" s="550"/>
      <c r="I24" s="301"/>
      <c r="J24" s="301"/>
      <c r="K24" s="301"/>
    </row>
    <row r="25" spans="2:11" ht="24.95" customHeight="1" x14ac:dyDescent="0.2">
      <c r="B25" s="549"/>
      <c r="C25" s="538"/>
      <c r="D25" s="538"/>
      <c r="E25" s="538"/>
      <c r="F25" s="538"/>
      <c r="G25" s="550"/>
      <c r="I25" s="301"/>
      <c r="J25" s="301"/>
      <c r="K25" s="301"/>
    </row>
    <row r="26" spans="2:11" ht="24.95" customHeight="1" x14ac:dyDescent="0.2">
      <c r="B26" s="549"/>
      <c r="C26" s="538"/>
      <c r="D26" s="538"/>
      <c r="E26" s="538"/>
      <c r="F26" s="538"/>
      <c r="G26" s="550"/>
      <c r="I26" s="301"/>
      <c r="J26" s="301"/>
      <c r="K26" s="301"/>
    </row>
    <row r="27" spans="2:11" ht="24.95" customHeight="1" x14ac:dyDescent="0.2">
      <c r="B27" s="549"/>
      <c r="C27" s="538"/>
      <c r="D27" s="538"/>
      <c r="E27" s="538"/>
      <c r="F27" s="538"/>
      <c r="G27" s="550"/>
      <c r="I27" s="301"/>
      <c r="J27" s="301"/>
      <c r="K27" s="301"/>
    </row>
    <row r="28" spans="2:11" ht="24.95" customHeight="1" x14ac:dyDescent="0.2">
      <c r="B28" s="549"/>
      <c r="C28" s="538"/>
      <c r="D28" s="538"/>
      <c r="E28" s="538"/>
      <c r="F28" s="538"/>
      <c r="G28" s="550"/>
      <c r="I28" s="301"/>
      <c r="J28" s="301"/>
      <c r="K28" s="301"/>
    </row>
    <row r="29" spans="2:11" ht="24.95" customHeight="1" x14ac:dyDescent="0.2">
      <c r="B29" s="549"/>
      <c r="C29" s="538"/>
      <c r="D29" s="538"/>
      <c r="E29" s="538"/>
      <c r="F29" s="538"/>
      <c r="G29" s="550"/>
      <c r="I29" s="301"/>
      <c r="J29" s="301"/>
      <c r="K29" s="301"/>
    </row>
    <row r="30" spans="2:11" ht="56.25" customHeight="1" x14ac:dyDescent="0.2">
      <c r="B30" s="549"/>
      <c r="C30" s="538"/>
      <c r="D30" s="538"/>
      <c r="E30" s="538"/>
      <c r="F30" s="538"/>
      <c r="G30" s="550"/>
      <c r="I30" s="301"/>
      <c r="J30" s="301"/>
      <c r="K30" s="301"/>
    </row>
    <row r="31" spans="2:11" ht="24.95" customHeight="1" x14ac:dyDescent="0.2">
      <c r="B31" s="549"/>
      <c r="C31" s="538"/>
      <c r="D31" s="538"/>
      <c r="E31" s="538"/>
      <c r="F31" s="538"/>
      <c r="G31" s="550"/>
      <c r="I31" s="301"/>
      <c r="J31" s="301"/>
      <c r="K31" s="301"/>
    </row>
    <row r="32" spans="2:11" ht="36" customHeight="1" x14ac:dyDescent="0.2">
      <c r="B32" s="549"/>
      <c r="C32" s="538"/>
      <c r="D32" s="538"/>
      <c r="E32" s="538"/>
      <c r="F32" s="538"/>
      <c r="G32" s="550"/>
      <c r="I32" s="301"/>
      <c r="J32" s="301"/>
      <c r="K32" s="301"/>
    </row>
    <row r="33" spans="2:13" ht="24.95" customHeight="1" thickBot="1" x14ac:dyDescent="0.25">
      <c r="B33" s="551"/>
      <c r="C33" s="552"/>
      <c r="D33" s="552"/>
      <c r="E33" s="552"/>
      <c r="F33" s="552"/>
      <c r="G33" s="553"/>
      <c r="I33" s="301"/>
      <c r="J33" s="301"/>
      <c r="K33" s="301"/>
    </row>
    <row r="34" spans="2:13" ht="21.95" customHeight="1" thickTop="1" x14ac:dyDescent="0.25">
      <c r="I34" s="301"/>
      <c r="J34" s="301"/>
      <c r="K34" s="301"/>
      <c r="L34" s="301"/>
      <c r="M34" s="327"/>
    </row>
    <row r="35" spans="2:13" ht="21.95" customHeight="1" x14ac:dyDescent="0.2">
      <c r="B35" s="294"/>
      <c r="C35" s="294"/>
      <c r="D35" s="294"/>
      <c r="E35" s="294"/>
      <c r="F35" s="294"/>
      <c r="L35" s="294"/>
    </row>
    <row r="36" spans="2:13" ht="21.95" customHeight="1" x14ac:dyDescent="0.2">
      <c r="B36" s="294"/>
      <c r="C36" s="294"/>
      <c r="D36" s="294"/>
      <c r="E36" s="294"/>
      <c r="F36" s="294"/>
      <c r="I36" s="301"/>
      <c r="J36" s="301"/>
      <c r="K36" s="301"/>
      <c r="L36" s="294"/>
    </row>
    <row r="37" spans="2:13" ht="21.95" customHeight="1" x14ac:dyDescent="0.2">
      <c r="B37" s="294"/>
      <c r="C37" s="294"/>
      <c r="D37" s="294"/>
      <c r="E37" s="294"/>
      <c r="F37" s="294"/>
      <c r="I37" s="301"/>
      <c r="J37" s="301"/>
      <c r="K37" s="301"/>
      <c r="L37" s="294"/>
    </row>
    <row r="38" spans="2:13" ht="21.95" customHeight="1" x14ac:dyDescent="0.2">
      <c r="B38" s="294"/>
      <c r="C38" s="294"/>
      <c r="D38" s="294"/>
      <c r="E38" s="294"/>
      <c r="F38" s="294"/>
      <c r="I38" s="301"/>
      <c r="J38" s="301"/>
      <c r="K38" s="301"/>
      <c r="L38" s="294"/>
    </row>
    <row r="39" spans="2:13" ht="12.75" x14ac:dyDescent="0.2">
      <c r="B39" s="294"/>
      <c r="C39" s="294"/>
      <c r="D39" s="294"/>
      <c r="E39" s="294"/>
      <c r="F39" s="294"/>
      <c r="I39" s="301"/>
      <c r="J39" s="301"/>
      <c r="K39" s="301"/>
      <c r="L39" s="294"/>
    </row>
    <row r="40" spans="2:13" ht="12.75" x14ac:dyDescent="0.2">
      <c r="B40" s="294"/>
      <c r="C40" s="294"/>
      <c r="D40" s="294"/>
      <c r="E40" s="294"/>
      <c r="F40" s="294"/>
      <c r="I40" s="301"/>
      <c r="J40" s="301"/>
      <c r="K40" s="301"/>
      <c r="L40" s="294"/>
    </row>
    <row r="41" spans="2:13" ht="12.75" x14ac:dyDescent="0.2">
      <c r="B41" s="294"/>
      <c r="C41" s="294"/>
      <c r="D41" s="294"/>
      <c r="E41" s="294"/>
      <c r="F41" s="294"/>
      <c r="I41" s="301"/>
      <c r="J41" s="301"/>
      <c r="K41" s="301"/>
      <c r="L41" s="294"/>
    </row>
    <row r="42" spans="2:13" ht="12.75" x14ac:dyDescent="0.2">
      <c r="B42" s="294"/>
      <c r="C42" s="294"/>
      <c r="D42" s="294"/>
      <c r="E42" s="294"/>
      <c r="F42" s="294"/>
      <c r="I42" s="301"/>
      <c r="J42" s="301"/>
      <c r="K42" s="301"/>
      <c r="L42" s="294"/>
    </row>
    <row r="43" spans="2:13" ht="12.75" x14ac:dyDescent="0.2">
      <c r="B43" s="294"/>
      <c r="C43" s="294"/>
      <c r="D43" s="294"/>
      <c r="E43" s="294"/>
      <c r="F43" s="294"/>
      <c r="I43" s="301"/>
      <c r="J43" s="301"/>
      <c r="K43" s="301"/>
      <c r="L43" s="294"/>
    </row>
  </sheetData>
  <sheetProtection password="8051" sheet="1" objects="1" scenarios="1"/>
  <mergeCells count="7">
    <mergeCell ref="B16:G33"/>
    <mergeCell ref="E11:E12"/>
    <mergeCell ref="B15:G15"/>
    <mergeCell ref="B2:G2"/>
    <mergeCell ref="E4:E6"/>
    <mergeCell ref="B8:G8"/>
    <mergeCell ref="E9:E10"/>
  </mergeCells>
  <phoneticPr fontId="0" type="noConversion"/>
  <dataValidations xWindow="765" yWindow="407" count="3">
    <dataValidation allowBlank="1" showErrorMessage="1" sqref="C34:D65500 B1:G1 E34:G65536 B34:B65536 H1:L3 H8:L8 I36:L65536 H15:H65536 I15:L34 M1:IU1048576 A1:A1048576" xr:uid="{00000000-0002-0000-0200-000000000000}"/>
    <dataValidation type="textLength" allowBlank="1" showDropDown="1" showErrorMessage="1" errorTitle="Caracter Inválido!!!" error="Entre com x ou X. Se o quesito não se aplica deixe em branco" sqref="E2:E5 E7 E9:E10" xr:uid="{00000000-0002-0000-0200-000001000000}">
      <formula1>1</formula1>
      <formula2>1500</formula2>
    </dataValidation>
    <dataValidation allowBlank="1" sqref="F2:F7 F9:F14" xr:uid="{00000000-0002-0000-0200-000002000000}"/>
  </dataValidations>
  <pageMargins left="0.78740157480314965" right="0.78740157480314965" top="0.98425196850393704" bottom="0.98425196850393704" header="0.51181102362204722" footer="0.51181102362204722"/>
  <pageSetup paperSize="9" scale="50" orientation="portrait" r:id="rId1"/>
  <headerFooter alignWithMargins="0"/>
  <colBreaks count="1" manualBreakCount="1">
    <brk id="1"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4"/>
  <dimension ref="B1:M73"/>
  <sheetViews>
    <sheetView showGridLines="0" zoomScale="75" zoomScaleNormal="75" zoomScaleSheetLayoutView="75" workbookViewId="0">
      <selection activeCell="B12" sqref="B12"/>
    </sheetView>
  </sheetViews>
  <sheetFormatPr defaultRowHeight="15" x14ac:dyDescent="0.25"/>
  <cols>
    <col min="1" max="1" width="1.42578125" style="294" customWidth="1"/>
    <col min="2" max="2" width="127.28515625" style="291" customWidth="1"/>
    <col min="3" max="4" width="9.140625" style="292"/>
    <col min="5" max="5" width="16.42578125" style="292" customWidth="1"/>
    <col min="6" max="6" width="9.140625" style="293"/>
    <col min="7" max="7" width="14" style="294" customWidth="1"/>
    <col min="8" max="8" width="9.140625" style="294" hidden="1" customWidth="1"/>
    <col min="9" max="9" width="11.7109375" style="295" hidden="1" customWidth="1"/>
    <col min="10" max="11" width="12.140625" style="295" hidden="1" customWidth="1"/>
    <col min="12" max="12" width="13.85546875" style="295" hidden="1" customWidth="1"/>
    <col min="13" max="16384" width="9.140625" style="294"/>
  </cols>
  <sheetData>
    <row r="1" spans="2:13" ht="6" customHeight="1" thickBot="1" x14ac:dyDescent="0.3"/>
    <row r="2" spans="2:13" ht="50.1" customHeight="1" thickTop="1" thickBot="1" x14ac:dyDescent="0.25">
      <c r="B2" s="559" t="s">
        <v>194</v>
      </c>
      <c r="C2" s="560"/>
      <c r="D2" s="560"/>
      <c r="E2" s="560"/>
      <c r="F2" s="560"/>
      <c r="G2" s="561"/>
      <c r="M2" s="296"/>
    </row>
    <row r="3" spans="2:13" ht="35.1" customHeight="1" thickTop="1" x14ac:dyDescent="0.2">
      <c r="B3" s="255" t="s">
        <v>195</v>
      </c>
      <c r="C3" s="256" t="s">
        <v>84</v>
      </c>
      <c r="D3" s="256" t="s">
        <v>85</v>
      </c>
      <c r="E3" s="257" t="s">
        <v>196</v>
      </c>
      <c r="F3" s="258" t="s">
        <v>173</v>
      </c>
      <c r="G3" s="256" t="s">
        <v>174</v>
      </c>
      <c r="I3" s="297" t="s">
        <v>93</v>
      </c>
      <c r="J3" s="297" t="s">
        <v>94</v>
      </c>
      <c r="K3" s="297" t="s">
        <v>38</v>
      </c>
      <c r="L3" s="297" t="s">
        <v>37</v>
      </c>
    </row>
    <row r="4" spans="2:13" ht="158.25" customHeight="1" x14ac:dyDescent="0.2">
      <c r="B4" s="421" t="s">
        <v>323</v>
      </c>
      <c r="C4" s="244"/>
      <c r="D4" s="244"/>
      <c r="E4" s="422" t="s">
        <v>197</v>
      </c>
      <c r="F4" s="259" t="str">
        <f>IF(OR(C4="x",C4="X",D4="x",D4="X"),"","X")</f>
        <v>X</v>
      </c>
      <c r="G4" s="325" t="s">
        <v>89</v>
      </c>
      <c r="H4" s="133">
        <f>IF(C4="x",5,IF(C4="X",5,0))</f>
        <v>0</v>
      </c>
      <c r="I4" s="301">
        <f>IF($H4=1,1,0)</f>
        <v>0</v>
      </c>
      <c r="J4" s="301">
        <f>IF($H4=3,1,0)</f>
        <v>0</v>
      </c>
      <c r="K4" s="301">
        <f>IF($H4=5,1,0)</f>
        <v>0</v>
      </c>
      <c r="L4" s="301">
        <f>IF(F4="x",5,IF(F4="X",5,0))</f>
        <v>5</v>
      </c>
    </row>
    <row r="5" spans="2:13" ht="36.75" customHeight="1" x14ac:dyDescent="0.2">
      <c r="B5" s="423" t="s">
        <v>312</v>
      </c>
      <c r="C5" s="244"/>
      <c r="D5" s="244"/>
      <c r="E5" s="387" t="s">
        <v>197</v>
      </c>
      <c r="F5" s="259" t="str">
        <f>IF(OR(C5="x",C5="X",D5="x",D5="X"),"","X")</f>
        <v>X</v>
      </c>
      <c r="G5" s="388" t="s">
        <v>89</v>
      </c>
      <c r="H5" s="133">
        <f>IF(C5="x",5,IF(C5="X",5,0))</f>
        <v>0</v>
      </c>
      <c r="I5" s="301">
        <f>IF($H5=1,1,0)</f>
        <v>0</v>
      </c>
      <c r="J5" s="301">
        <f>IF($H5=3,1,0)</f>
        <v>0</v>
      </c>
      <c r="K5" s="301">
        <f>IF($H5=5,1,0)</f>
        <v>0</v>
      </c>
      <c r="L5" s="301">
        <f>IF(F5="x",5,IF(F5="X",5,0))</f>
        <v>5</v>
      </c>
    </row>
    <row r="6" spans="2:13" ht="45" customHeight="1" x14ac:dyDescent="0.2">
      <c r="B6" s="421" t="s">
        <v>313</v>
      </c>
      <c r="C6" s="244"/>
      <c r="D6" s="244"/>
      <c r="E6" s="387" t="s">
        <v>198</v>
      </c>
      <c r="F6" s="259" t="str">
        <f>IF(OR(C6="x",C6="X",D6="x",D6="X"),"","X")</f>
        <v>X</v>
      </c>
      <c r="G6" s="325" t="s">
        <v>89</v>
      </c>
      <c r="H6" s="133">
        <f>IF(C6="x",5,IF(C6="X",5,0))</f>
        <v>0</v>
      </c>
      <c r="I6" s="301">
        <f>IF($H6=1,1,0)</f>
        <v>0</v>
      </c>
      <c r="J6" s="301">
        <f>IF($H6=3,1,0)</f>
        <v>0</v>
      </c>
      <c r="K6" s="301">
        <f>IF($H6=5,1,0)</f>
        <v>0</v>
      </c>
      <c r="L6" s="301">
        <f>IF(F6="x",5,IF(F6="X",5,0))</f>
        <v>5</v>
      </c>
    </row>
    <row r="7" spans="2:13" ht="28.5" customHeight="1" x14ac:dyDescent="0.2">
      <c r="B7" s="329" t="s">
        <v>199</v>
      </c>
      <c r="C7" s="251" t="s">
        <v>84</v>
      </c>
      <c r="D7" s="251" t="s">
        <v>85</v>
      </c>
      <c r="E7" s="250" t="s">
        <v>196</v>
      </c>
      <c r="F7" s="249" t="s">
        <v>173</v>
      </c>
      <c r="G7" s="251" t="s">
        <v>174</v>
      </c>
      <c r="I7" s="301"/>
      <c r="J7" s="301"/>
      <c r="K7" s="301"/>
    </row>
    <row r="8" spans="2:13" ht="34.5" customHeight="1" x14ac:dyDescent="0.2">
      <c r="B8" s="563" t="s">
        <v>318</v>
      </c>
      <c r="C8" s="564"/>
      <c r="D8" s="564"/>
      <c r="E8" s="564"/>
      <c r="F8" s="564"/>
      <c r="G8" s="565"/>
      <c r="I8" s="301"/>
      <c r="J8" s="301"/>
      <c r="K8" s="301"/>
    </row>
    <row r="9" spans="2:13" ht="30" customHeight="1" x14ac:dyDescent="0.2">
      <c r="B9" s="421" t="s">
        <v>314</v>
      </c>
      <c r="C9" s="244"/>
      <c r="D9" s="244"/>
      <c r="E9" s="566" t="s">
        <v>200</v>
      </c>
      <c r="F9" s="242" t="str">
        <f t="shared" ref="F9:F16" si="0">IF(OR(C9="x",C9="X",D9="x",D9="X"),"","X")</f>
        <v>X</v>
      </c>
      <c r="G9" s="330" t="s">
        <v>87</v>
      </c>
      <c r="H9" s="133">
        <f>IF(C9="x",1,IF(C9="X",1,0))</f>
        <v>0</v>
      </c>
      <c r="I9" s="301">
        <f t="shared" ref="I9:I17" si="1">IF($H9=1,1,0)</f>
        <v>0</v>
      </c>
      <c r="J9" s="301">
        <f t="shared" ref="J9:J17" si="2">IF($H9=3,1,0)</f>
        <v>0</v>
      </c>
      <c r="K9" s="301">
        <f t="shared" ref="K9:K17" si="3">IF($H9=5,1,0)</f>
        <v>0</v>
      </c>
      <c r="L9" s="301">
        <f>IF(F9="x",1,IF(F9="X",1,0))</f>
        <v>1</v>
      </c>
    </row>
    <row r="10" spans="2:13" ht="31.5" customHeight="1" x14ac:dyDescent="0.2">
      <c r="B10" s="421" t="s">
        <v>315</v>
      </c>
      <c r="C10" s="244"/>
      <c r="D10" s="244"/>
      <c r="E10" s="567"/>
      <c r="F10" s="242" t="str">
        <f t="shared" si="0"/>
        <v>X</v>
      </c>
      <c r="G10" s="330" t="s">
        <v>87</v>
      </c>
      <c r="H10" s="133">
        <f>IF(C10="x",1,IF(C10="X",1,0))</f>
        <v>0</v>
      </c>
      <c r="I10" s="301">
        <f t="shared" si="1"/>
        <v>0</v>
      </c>
      <c r="J10" s="301">
        <f t="shared" si="2"/>
        <v>0</v>
      </c>
      <c r="K10" s="301">
        <f t="shared" si="3"/>
        <v>0</v>
      </c>
      <c r="L10" s="301">
        <f>IF(F10="x",1,IF(F10="X",1,0))</f>
        <v>1</v>
      </c>
    </row>
    <row r="11" spans="2:13" ht="28.5" customHeight="1" x14ac:dyDescent="0.2">
      <c r="B11" s="421" t="s">
        <v>316</v>
      </c>
      <c r="C11" s="244"/>
      <c r="D11" s="244"/>
      <c r="E11" s="567"/>
      <c r="F11" s="242" t="str">
        <f t="shared" si="0"/>
        <v>X</v>
      </c>
      <c r="G11" s="330" t="s">
        <v>87</v>
      </c>
      <c r="H11" s="133">
        <f>IF(C11="x",1,IF(C11="X",1,0))</f>
        <v>0</v>
      </c>
      <c r="I11" s="301">
        <f t="shared" si="1"/>
        <v>0</v>
      </c>
      <c r="J11" s="301">
        <f t="shared" si="2"/>
        <v>0</v>
      </c>
      <c r="K11" s="301">
        <f t="shared" si="3"/>
        <v>0</v>
      </c>
      <c r="L11" s="301">
        <f>IF(F11="x",1,IF(F11="X",1,0))</f>
        <v>1</v>
      </c>
    </row>
    <row r="12" spans="2:13" ht="28.5" customHeight="1" x14ac:dyDescent="0.2">
      <c r="B12" s="421" t="s">
        <v>317</v>
      </c>
      <c r="C12" s="244"/>
      <c r="D12" s="244"/>
      <c r="E12" s="568"/>
      <c r="F12" s="430" t="str">
        <f t="shared" si="0"/>
        <v>X</v>
      </c>
      <c r="G12" s="389" t="s">
        <v>87</v>
      </c>
      <c r="H12" s="133">
        <f>IF(C12="x",1,IF(C12="X",1,0))</f>
        <v>0</v>
      </c>
      <c r="I12" s="301">
        <f t="shared" si="1"/>
        <v>0</v>
      </c>
      <c r="J12" s="301">
        <f t="shared" si="2"/>
        <v>0</v>
      </c>
      <c r="K12" s="301">
        <f t="shared" si="3"/>
        <v>0</v>
      </c>
      <c r="L12" s="301">
        <f>IF(F12="x",1,IF(F12="X",1,0))</f>
        <v>1</v>
      </c>
    </row>
    <row r="13" spans="2:13" ht="42" customHeight="1" x14ac:dyDescent="0.2">
      <c r="B13" s="421" t="s">
        <v>319</v>
      </c>
      <c r="C13" s="244"/>
      <c r="D13" s="244"/>
      <c r="E13" s="387" t="s">
        <v>201</v>
      </c>
      <c r="F13" s="259" t="str">
        <f t="shared" si="0"/>
        <v>X</v>
      </c>
      <c r="G13" s="325" t="s">
        <v>89</v>
      </c>
      <c r="H13" s="133">
        <f>IF(C13="x",5,IF(C13="X",5,0))</f>
        <v>0</v>
      </c>
      <c r="I13" s="301">
        <f t="shared" si="1"/>
        <v>0</v>
      </c>
      <c r="J13" s="301">
        <f t="shared" si="2"/>
        <v>0</v>
      </c>
      <c r="K13" s="301">
        <f t="shared" si="3"/>
        <v>0</v>
      </c>
      <c r="L13" s="301">
        <f>IF(F13="x",5,IF(F13="X",5,0))</f>
        <v>5</v>
      </c>
    </row>
    <row r="14" spans="2:13" ht="132" customHeight="1" x14ac:dyDescent="0.2">
      <c r="B14" s="421" t="s">
        <v>322</v>
      </c>
      <c r="C14" s="244"/>
      <c r="D14" s="244"/>
      <c r="E14" s="387" t="s">
        <v>200</v>
      </c>
      <c r="F14" s="259" t="str">
        <f t="shared" si="0"/>
        <v>X</v>
      </c>
      <c r="G14" s="325" t="s">
        <v>89</v>
      </c>
      <c r="H14" s="133">
        <f>IF(C14="x",5,IF(C14="X",5,0))</f>
        <v>0</v>
      </c>
      <c r="I14" s="301">
        <f t="shared" si="1"/>
        <v>0</v>
      </c>
      <c r="J14" s="301">
        <f t="shared" si="2"/>
        <v>0</v>
      </c>
      <c r="K14" s="301">
        <f t="shared" si="3"/>
        <v>0</v>
      </c>
      <c r="L14" s="301">
        <f>IF(F14="x",5,IF(F14="X",5,0))</f>
        <v>5</v>
      </c>
    </row>
    <row r="15" spans="2:13" ht="46.5" customHeight="1" x14ac:dyDescent="0.2">
      <c r="B15" s="421" t="s">
        <v>320</v>
      </c>
      <c r="C15" s="244"/>
      <c r="D15" s="244"/>
      <c r="E15" s="387" t="s">
        <v>321</v>
      </c>
      <c r="F15" s="259" t="str">
        <f t="shared" si="0"/>
        <v>X</v>
      </c>
      <c r="G15" s="325" t="s">
        <v>89</v>
      </c>
      <c r="H15" s="133">
        <f>IF(C15="x",5,IF(C15="X",5,0))</f>
        <v>0</v>
      </c>
      <c r="I15" s="301">
        <f t="shared" si="1"/>
        <v>0</v>
      </c>
      <c r="J15" s="301">
        <f t="shared" si="2"/>
        <v>0</v>
      </c>
      <c r="K15" s="301">
        <f t="shared" si="3"/>
        <v>0</v>
      </c>
      <c r="L15" s="301">
        <f>IF(F15="x",5,IF(F15="X",5,0))</f>
        <v>5</v>
      </c>
    </row>
    <row r="16" spans="2:13" ht="46.5" customHeight="1" x14ac:dyDescent="0.2">
      <c r="B16" s="421" t="s">
        <v>325</v>
      </c>
      <c r="C16" s="244"/>
      <c r="D16" s="244"/>
      <c r="E16" s="387" t="s">
        <v>324</v>
      </c>
      <c r="F16" s="259" t="str">
        <f t="shared" si="0"/>
        <v>X</v>
      </c>
      <c r="G16" s="388" t="s">
        <v>89</v>
      </c>
      <c r="H16" s="133">
        <f>IF(C16="x",5,IF(C16="X",5,0))</f>
        <v>0</v>
      </c>
      <c r="I16" s="301">
        <f t="shared" si="1"/>
        <v>0</v>
      </c>
      <c r="J16" s="301">
        <f t="shared" si="2"/>
        <v>0</v>
      </c>
      <c r="K16" s="301">
        <f t="shared" si="3"/>
        <v>0</v>
      </c>
      <c r="L16" s="301">
        <f>IF(F16="x",5,IF(F16="X",5,0))</f>
        <v>5</v>
      </c>
    </row>
    <row r="17" spans="2:12" ht="49.5" customHeight="1" x14ac:dyDescent="0.2">
      <c r="B17" s="421" t="s">
        <v>326</v>
      </c>
      <c r="C17" s="244"/>
      <c r="D17" s="244"/>
      <c r="E17" s="387" t="s">
        <v>202</v>
      </c>
      <c r="F17" s="259" t="str">
        <f>IF(OR(C17="x",C17="X",D17="x",D17="X"),"","X")</f>
        <v>X</v>
      </c>
      <c r="G17" s="325" t="s">
        <v>89</v>
      </c>
      <c r="H17" s="133">
        <f>IF(C17="x",5,IF(C17="X",5,0))</f>
        <v>0</v>
      </c>
      <c r="I17" s="301">
        <f t="shared" si="1"/>
        <v>0</v>
      </c>
      <c r="J17" s="301">
        <f t="shared" si="2"/>
        <v>0</v>
      </c>
      <c r="K17" s="301">
        <f t="shared" si="3"/>
        <v>0</v>
      </c>
      <c r="L17" s="301">
        <f>IF(F17="x",5,IF(F17="X",5,0))</f>
        <v>5</v>
      </c>
    </row>
    <row r="18" spans="2:12" ht="21.75" customHeight="1" x14ac:dyDescent="0.25">
      <c r="H18" s="301">
        <f>SUM(H4:H17)</f>
        <v>0</v>
      </c>
      <c r="I18" s="301">
        <f>SUM(I4:I17)</f>
        <v>0</v>
      </c>
      <c r="J18" s="301">
        <f>SUM(J4:J17)</f>
        <v>0</v>
      </c>
      <c r="K18" s="301">
        <f>SUM(K4:K17)</f>
        <v>0</v>
      </c>
      <c r="L18" s="301">
        <f>SUM(L4:L17)*RESULTADOS!AE13</f>
        <v>1792.5925925925922</v>
      </c>
    </row>
    <row r="19" spans="2:12" ht="18" customHeight="1" thickBot="1" x14ac:dyDescent="0.3">
      <c r="F19" s="292"/>
      <c r="G19" s="293"/>
      <c r="I19" s="301"/>
      <c r="J19" s="301"/>
      <c r="K19" s="318"/>
      <c r="L19" s="319"/>
    </row>
    <row r="20" spans="2:12" ht="30" customHeight="1" thickTop="1" thickBot="1" x14ac:dyDescent="0.25">
      <c r="B20" s="556" t="s">
        <v>188</v>
      </c>
      <c r="C20" s="557"/>
      <c r="D20" s="557"/>
      <c r="E20" s="557"/>
      <c r="F20" s="557"/>
      <c r="G20" s="558"/>
      <c r="I20" s="301"/>
      <c r="J20" s="301"/>
      <c r="K20" s="301"/>
    </row>
    <row r="21" spans="2:12" ht="27" customHeight="1" thickTop="1" x14ac:dyDescent="0.2">
      <c r="B21" s="546"/>
      <c r="C21" s="547"/>
      <c r="D21" s="547"/>
      <c r="E21" s="547"/>
      <c r="F21" s="547"/>
      <c r="G21" s="548"/>
      <c r="I21" s="301"/>
      <c r="J21" s="301"/>
      <c r="K21" s="301"/>
    </row>
    <row r="22" spans="2:12" ht="27.75" customHeight="1" x14ac:dyDescent="0.2">
      <c r="B22" s="549"/>
      <c r="C22" s="538"/>
      <c r="D22" s="538"/>
      <c r="E22" s="538"/>
      <c r="F22" s="538"/>
      <c r="G22" s="550"/>
      <c r="I22" s="301"/>
      <c r="J22" s="301"/>
      <c r="K22" s="301"/>
    </row>
    <row r="23" spans="2:12" ht="27.75" customHeight="1" x14ac:dyDescent="0.2">
      <c r="B23" s="549"/>
      <c r="C23" s="538"/>
      <c r="D23" s="538"/>
      <c r="E23" s="538"/>
      <c r="F23" s="538"/>
      <c r="G23" s="550"/>
      <c r="I23" s="301"/>
      <c r="J23" s="301"/>
      <c r="K23" s="301"/>
    </row>
    <row r="24" spans="2:12" ht="36.75" customHeight="1" x14ac:dyDescent="0.2">
      <c r="B24" s="549"/>
      <c r="C24" s="538"/>
      <c r="D24" s="538"/>
      <c r="E24" s="538"/>
      <c r="F24" s="538"/>
      <c r="G24" s="550"/>
      <c r="I24" s="301"/>
      <c r="J24" s="301"/>
      <c r="K24" s="301"/>
    </row>
    <row r="25" spans="2:12" ht="44.25" customHeight="1" x14ac:dyDescent="0.2">
      <c r="B25" s="549"/>
      <c r="C25" s="538"/>
      <c r="D25" s="538"/>
      <c r="E25" s="538"/>
      <c r="F25" s="538"/>
      <c r="G25" s="550"/>
      <c r="I25" s="301"/>
      <c r="J25" s="301"/>
      <c r="K25" s="301"/>
    </row>
    <row r="26" spans="2:12" ht="43.5" customHeight="1" x14ac:dyDescent="0.2">
      <c r="B26" s="549"/>
      <c r="C26" s="538"/>
      <c r="D26" s="538"/>
      <c r="E26" s="538"/>
      <c r="F26" s="538"/>
      <c r="G26" s="550"/>
      <c r="I26" s="301"/>
      <c r="J26" s="301"/>
      <c r="K26" s="301"/>
    </row>
    <row r="27" spans="2:12" ht="33.75" customHeight="1" x14ac:dyDescent="0.2">
      <c r="B27" s="549"/>
      <c r="C27" s="538"/>
      <c r="D27" s="538"/>
      <c r="E27" s="538"/>
      <c r="F27" s="538"/>
      <c r="G27" s="550"/>
      <c r="I27" s="301"/>
      <c r="J27" s="301"/>
      <c r="K27" s="301"/>
    </row>
    <row r="28" spans="2:12" ht="45" customHeight="1" x14ac:dyDescent="0.2">
      <c r="B28" s="549"/>
      <c r="C28" s="538"/>
      <c r="D28" s="538"/>
      <c r="E28" s="538"/>
      <c r="F28" s="538"/>
      <c r="G28" s="550"/>
      <c r="I28" s="301"/>
      <c r="J28" s="301"/>
      <c r="K28" s="301"/>
    </row>
    <row r="29" spans="2:12" ht="58.5" customHeight="1" x14ac:dyDescent="0.2">
      <c r="B29" s="549"/>
      <c r="C29" s="538"/>
      <c r="D29" s="538"/>
      <c r="E29" s="538"/>
      <c r="F29" s="538"/>
      <c r="G29" s="550"/>
      <c r="I29" s="301"/>
      <c r="J29" s="301"/>
      <c r="K29" s="301"/>
    </row>
    <row r="30" spans="2:12" ht="29.25" customHeight="1" x14ac:dyDescent="0.2">
      <c r="B30" s="549"/>
      <c r="C30" s="538"/>
      <c r="D30" s="538"/>
      <c r="E30" s="538"/>
      <c r="F30" s="538"/>
      <c r="G30" s="550"/>
      <c r="I30" s="301"/>
      <c r="J30" s="301"/>
      <c r="K30" s="301"/>
    </row>
    <row r="31" spans="2:12" ht="34.5" customHeight="1" x14ac:dyDescent="0.2">
      <c r="B31" s="549"/>
      <c r="C31" s="538"/>
      <c r="D31" s="538"/>
      <c r="E31" s="538"/>
      <c r="F31" s="538"/>
      <c r="G31" s="550"/>
      <c r="I31" s="301"/>
      <c r="J31" s="301"/>
      <c r="K31" s="301"/>
    </row>
    <row r="32" spans="2:12" ht="45.75" customHeight="1" x14ac:dyDescent="0.2">
      <c r="B32" s="549"/>
      <c r="C32" s="538"/>
      <c r="D32" s="538"/>
      <c r="E32" s="538"/>
      <c r="F32" s="538"/>
      <c r="G32" s="550"/>
      <c r="I32" s="301"/>
      <c r="J32" s="301"/>
      <c r="K32" s="301"/>
    </row>
    <row r="33" spans="2:12" ht="40.5" customHeight="1" x14ac:dyDescent="0.2">
      <c r="B33" s="549"/>
      <c r="C33" s="538"/>
      <c r="D33" s="538"/>
      <c r="E33" s="538"/>
      <c r="F33" s="538"/>
      <c r="G33" s="550"/>
      <c r="I33" s="301"/>
      <c r="J33" s="301"/>
      <c r="K33" s="301"/>
    </row>
    <row r="34" spans="2:12" ht="33.75" customHeight="1" x14ac:dyDescent="0.2">
      <c r="B34" s="549"/>
      <c r="C34" s="538"/>
      <c r="D34" s="538"/>
      <c r="E34" s="538"/>
      <c r="F34" s="538"/>
      <c r="G34" s="550"/>
      <c r="I34" s="301"/>
      <c r="J34" s="301"/>
      <c r="K34" s="301"/>
    </row>
    <row r="35" spans="2:12" ht="40.5" customHeight="1" x14ac:dyDescent="0.2">
      <c r="B35" s="549"/>
      <c r="C35" s="538"/>
      <c r="D35" s="538"/>
      <c r="E35" s="538"/>
      <c r="F35" s="538"/>
      <c r="G35" s="550"/>
      <c r="I35" s="301"/>
      <c r="J35" s="301"/>
      <c r="K35" s="301"/>
    </row>
    <row r="36" spans="2:12" ht="36" customHeight="1" x14ac:dyDescent="0.2">
      <c r="B36" s="549"/>
      <c r="C36" s="538"/>
      <c r="D36" s="538"/>
      <c r="E36" s="538"/>
      <c r="F36" s="538"/>
      <c r="G36" s="550"/>
      <c r="I36" s="301"/>
      <c r="J36" s="301"/>
      <c r="K36" s="301"/>
    </row>
    <row r="37" spans="2:12" ht="36.75" customHeight="1" x14ac:dyDescent="0.2">
      <c r="B37" s="549"/>
      <c r="C37" s="538"/>
      <c r="D37" s="538"/>
      <c r="E37" s="538"/>
      <c r="F37" s="538"/>
      <c r="G37" s="550"/>
      <c r="I37" s="301"/>
      <c r="J37" s="301"/>
      <c r="K37" s="301"/>
    </row>
    <row r="38" spans="2:12" ht="36" customHeight="1" thickBot="1" x14ac:dyDescent="0.25">
      <c r="B38" s="551"/>
      <c r="C38" s="552"/>
      <c r="D38" s="552"/>
      <c r="E38" s="552"/>
      <c r="F38" s="552"/>
      <c r="G38" s="553"/>
      <c r="I38" s="301"/>
      <c r="J38" s="301"/>
      <c r="K38" s="301"/>
    </row>
    <row r="39" spans="2:12" ht="21.95" customHeight="1" thickTop="1" x14ac:dyDescent="0.25">
      <c r="I39" s="301"/>
      <c r="J39" s="301"/>
      <c r="K39" s="301"/>
      <c r="L39" s="301"/>
    </row>
    <row r="40" spans="2:12" ht="21.95" customHeight="1" x14ac:dyDescent="0.25">
      <c r="I40" s="301"/>
      <c r="J40" s="301"/>
      <c r="K40" s="301"/>
    </row>
    <row r="41" spans="2:12" ht="21.95" customHeight="1" x14ac:dyDescent="0.25">
      <c r="I41" s="301"/>
      <c r="J41" s="301"/>
      <c r="K41" s="301"/>
    </row>
    <row r="42" spans="2:12" ht="21.95" customHeight="1" x14ac:dyDescent="0.25">
      <c r="I42" s="301"/>
      <c r="J42" s="301"/>
      <c r="K42" s="301"/>
    </row>
    <row r="43" spans="2:12" ht="21.95" customHeight="1" x14ac:dyDescent="0.25">
      <c r="I43" s="301"/>
      <c r="J43" s="301"/>
      <c r="K43" s="301"/>
    </row>
    <row r="44" spans="2:12" x14ac:dyDescent="0.25">
      <c r="I44" s="301"/>
      <c r="J44" s="301"/>
      <c r="K44" s="301"/>
    </row>
    <row r="45" spans="2:12" x14ac:dyDescent="0.25">
      <c r="I45" s="301"/>
      <c r="J45" s="301"/>
      <c r="K45" s="301"/>
    </row>
    <row r="46" spans="2:12" x14ac:dyDescent="0.25">
      <c r="I46" s="301"/>
      <c r="J46" s="301"/>
      <c r="K46" s="301"/>
    </row>
    <row r="47" spans="2:12" x14ac:dyDescent="0.25">
      <c r="I47" s="301"/>
      <c r="J47" s="301"/>
      <c r="K47" s="301"/>
    </row>
    <row r="48" spans="2:12" x14ac:dyDescent="0.25">
      <c r="I48" s="301"/>
      <c r="J48" s="301"/>
      <c r="K48" s="301"/>
    </row>
    <row r="49" spans="9:11" x14ac:dyDescent="0.25">
      <c r="I49" s="301"/>
      <c r="J49" s="301"/>
      <c r="K49" s="301"/>
    </row>
    <row r="50" spans="9:11" x14ac:dyDescent="0.25">
      <c r="I50" s="301"/>
      <c r="J50" s="301"/>
      <c r="K50" s="301"/>
    </row>
    <row r="51" spans="9:11" x14ac:dyDescent="0.25">
      <c r="I51" s="301"/>
      <c r="J51" s="301"/>
      <c r="K51" s="301"/>
    </row>
    <row r="52" spans="9:11" x14ac:dyDescent="0.25">
      <c r="I52" s="301"/>
      <c r="J52" s="301"/>
      <c r="K52" s="301"/>
    </row>
    <row r="53" spans="9:11" x14ac:dyDescent="0.25">
      <c r="I53" s="301"/>
      <c r="J53" s="301"/>
      <c r="K53" s="301"/>
    </row>
    <row r="54" spans="9:11" x14ac:dyDescent="0.25">
      <c r="I54" s="301"/>
      <c r="J54" s="301"/>
      <c r="K54" s="301"/>
    </row>
    <row r="55" spans="9:11" x14ac:dyDescent="0.25">
      <c r="I55" s="301"/>
      <c r="J55" s="301"/>
      <c r="K55" s="301"/>
    </row>
    <row r="56" spans="9:11" x14ac:dyDescent="0.25">
      <c r="I56" s="301"/>
      <c r="J56" s="301"/>
      <c r="K56" s="301"/>
    </row>
    <row r="57" spans="9:11" x14ac:dyDescent="0.25">
      <c r="I57" s="301"/>
      <c r="J57" s="301"/>
      <c r="K57" s="301"/>
    </row>
    <row r="58" spans="9:11" x14ac:dyDescent="0.25">
      <c r="I58" s="301"/>
      <c r="J58" s="301"/>
      <c r="K58" s="301"/>
    </row>
    <row r="59" spans="9:11" x14ac:dyDescent="0.25">
      <c r="I59" s="301"/>
      <c r="J59" s="301"/>
      <c r="K59" s="301"/>
    </row>
    <row r="60" spans="9:11" x14ac:dyDescent="0.25">
      <c r="I60" s="301"/>
      <c r="J60" s="301"/>
      <c r="K60" s="301"/>
    </row>
    <row r="61" spans="9:11" x14ac:dyDescent="0.25">
      <c r="I61" s="301"/>
      <c r="J61" s="301"/>
      <c r="K61" s="301"/>
    </row>
    <row r="62" spans="9:11" x14ac:dyDescent="0.25">
      <c r="I62" s="301"/>
      <c r="J62" s="301"/>
      <c r="K62" s="301"/>
    </row>
    <row r="63" spans="9:11" x14ac:dyDescent="0.25">
      <c r="I63" s="301"/>
      <c r="J63" s="301"/>
      <c r="K63" s="301"/>
    </row>
    <row r="64" spans="9:11" x14ac:dyDescent="0.25">
      <c r="I64" s="301"/>
      <c r="J64" s="301"/>
      <c r="K64" s="301"/>
    </row>
    <row r="65" spans="9:11" x14ac:dyDescent="0.25">
      <c r="I65" s="301"/>
      <c r="J65" s="301"/>
      <c r="K65" s="301"/>
    </row>
    <row r="66" spans="9:11" x14ac:dyDescent="0.25">
      <c r="I66" s="301"/>
      <c r="J66" s="301"/>
      <c r="K66" s="301"/>
    </row>
    <row r="67" spans="9:11" x14ac:dyDescent="0.25">
      <c r="I67" s="301"/>
      <c r="J67" s="301"/>
      <c r="K67" s="301"/>
    </row>
    <row r="68" spans="9:11" x14ac:dyDescent="0.25">
      <c r="I68" s="301"/>
      <c r="J68" s="301"/>
      <c r="K68" s="301"/>
    </row>
    <row r="69" spans="9:11" x14ac:dyDescent="0.25">
      <c r="I69" s="301"/>
      <c r="J69" s="301"/>
      <c r="K69" s="301"/>
    </row>
    <row r="70" spans="9:11" x14ac:dyDescent="0.25">
      <c r="I70" s="301"/>
      <c r="J70" s="301"/>
      <c r="K70" s="301"/>
    </row>
    <row r="71" spans="9:11" x14ac:dyDescent="0.25">
      <c r="I71" s="301"/>
      <c r="J71" s="301"/>
      <c r="K71" s="301"/>
    </row>
    <row r="72" spans="9:11" x14ac:dyDescent="0.25">
      <c r="I72" s="301"/>
      <c r="J72" s="301"/>
      <c r="K72" s="301"/>
    </row>
    <row r="73" spans="9:11" x14ac:dyDescent="0.25">
      <c r="I73" s="301"/>
      <c r="J73" s="301"/>
      <c r="K73" s="301"/>
    </row>
  </sheetData>
  <sheetProtection password="8051" sheet="1" objects="1" scenarios="1"/>
  <mergeCells count="5">
    <mergeCell ref="B21:G38"/>
    <mergeCell ref="B2:G2"/>
    <mergeCell ref="B8:G8"/>
    <mergeCell ref="B20:G20"/>
    <mergeCell ref="E9:E12"/>
  </mergeCells>
  <phoneticPr fontId="0" type="noConversion"/>
  <conditionalFormatting sqref="D20:D23">
    <cfRule type="cellIs" dxfId="5" priority="1" stopIfTrue="1" operator="between">
      <formula>$K$40</formula>
      <formula>$L$40</formula>
    </cfRule>
  </conditionalFormatting>
  <dataValidations disablePrompts="1" count="2">
    <dataValidation type="textLength" allowBlank="1" showDropDown="1" showErrorMessage="1" errorTitle="Caracter Inválido!!!" error="Entre com x ou X. Se o quesito não se aplica deixe em branco" sqref="E20 E2:E3 E7" xr:uid="{00000000-0002-0000-0300-000000000000}">
      <formula1>1</formula1>
      <formula2>1500</formula2>
    </dataValidation>
    <dataValidation allowBlank="1" sqref="F20 F2:F7" xr:uid="{00000000-0002-0000-0300-000001000000}"/>
  </dataValidations>
  <pageMargins left="0.78740157480314965" right="0.78740157480314965" top="0.98425196850393704" bottom="0.98425196850393704" header="0.51181102362204722" footer="0.51181102362204722"/>
  <pageSetup paperSize="9" scale="45" orientation="portrait" r:id="rId1"/>
  <headerFooter alignWithMargins="0"/>
  <colBreaks count="1" manualBreakCount="1">
    <brk id="1"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dimension ref="B1:Q122"/>
  <sheetViews>
    <sheetView showGridLines="0" topLeftCell="A22" zoomScale="75" zoomScaleNormal="75" zoomScaleSheetLayoutView="70" workbookViewId="0">
      <selection activeCell="C30" sqref="C30"/>
    </sheetView>
  </sheetViews>
  <sheetFormatPr defaultRowHeight="15" x14ac:dyDescent="0.25"/>
  <cols>
    <col min="1" max="1" width="1" style="294" customWidth="1"/>
    <col min="2" max="2" width="112.140625" style="291" customWidth="1"/>
    <col min="3" max="4" width="9.140625" style="292"/>
    <col min="5" max="5" width="16.42578125" style="292" customWidth="1"/>
    <col min="6" max="6" width="9.140625" style="292"/>
    <col min="7" max="7" width="14" style="293" customWidth="1"/>
    <col min="8" max="8" width="9.140625" style="294" hidden="1" customWidth="1"/>
    <col min="9" max="9" width="11.7109375" style="294" hidden="1" customWidth="1"/>
    <col min="10" max="11" width="12.140625" style="295" hidden="1" customWidth="1"/>
    <col min="12" max="12" width="13.85546875" style="295" hidden="1" customWidth="1"/>
    <col min="13" max="13" width="13.42578125" style="295" customWidth="1"/>
    <col min="14" max="14" width="23.28515625" style="294" customWidth="1"/>
    <col min="15" max="16384" width="9.140625" style="294"/>
  </cols>
  <sheetData>
    <row r="1" spans="2:17" ht="4.5" customHeight="1" thickBot="1" x14ac:dyDescent="0.3"/>
    <row r="2" spans="2:17" ht="50.1" customHeight="1" thickTop="1" thickBot="1" x14ac:dyDescent="0.25">
      <c r="B2" s="559" t="s">
        <v>203</v>
      </c>
      <c r="C2" s="560"/>
      <c r="D2" s="560"/>
      <c r="E2" s="560"/>
      <c r="F2" s="560"/>
      <c r="G2" s="561"/>
      <c r="H2" s="234"/>
    </row>
    <row r="3" spans="2:17" ht="35.25" customHeight="1" thickTop="1" x14ac:dyDescent="0.2">
      <c r="B3" s="433" t="s">
        <v>204</v>
      </c>
      <c r="C3" s="256" t="s">
        <v>84</v>
      </c>
      <c r="D3" s="256" t="s">
        <v>85</v>
      </c>
      <c r="E3" s="257" t="s">
        <v>196</v>
      </c>
      <c r="F3" s="256" t="s">
        <v>173</v>
      </c>
      <c r="G3" s="434" t="s">
        <v>174</v>
      </c>
      <c r="I3" s="297" t="s">
        <v>93</v>
      </c>
      <c r="J3" s="297" t="s">
        <v>94</v>
      </c>
      <c r="K3" s="297" t="s">
        <v>38</v>
      </c>
      <c r="L3" s="297" t="s">
        <v>37</v>
      </c>
      <c r="O3" s="296"/>
    </row>
    <row r="4" spans="2:17" ht="30" customHeight="1" x14ac:dyDescent="0.2">
      <c r="B4" s="304" t="s">
        <v>327</v>
      </c>
      <c r="C4" s="244"/>
      <c r="D4" s="244"/>
      <c r="E4" s="554" t="s">
        <v>205</v>
      </c>
      <c r="F4" s="259" t="str">
        <f t="shared" ref="F4:F6" si="0">IF(OR(C4="x",C4="X",D4="x",D4="X"),"","X")</f>
        <v>X</v>
      </c>
      <c r="G4" s="311" t="s">
        <v>87</v>
      </c>
      <c r="H4" s="133">
        <f>IF(C4="x",1,IF(C4="X",1,0))</f>
        <v>0</v>
      </c>
      <c r="I4" s="301">
        <f t="shared" ref="I4:I13" si="1">IF($H4=1,1,0)</f>
        <v>0</v>
      </c>
      <c r="J4" s="301">
        <f t="shared" ref="J4:J13" si="2">IF($H4=3,1,0)</f>
        <v>0</v>
      </c>
      <c r="K4" s="301">
        <f t="shared" ref="K4:K13" si="3">IF($H4=5,1,0)</f>
        <v>0</v>
      </c>
      <c r="L4" s="301">
        <f>IF(F4="x",1,IF(F4="X",1,0))</f>
        <v>1</v>
      </c>
      <c r="O4" s="296"/>
    </row>
    <row r="5" spans="2:17" ht="30" customHeight="1" x14ac:dyDescent="0.2">
      <c r="B5" s="304" t="s">
        <v>328</v>
      </c>
      <c r="C5" s="244"/>
      <c r="D5" s="244"/>
      <c r="E5" s="555"/>
      <c r="F5" s="259" t="str">
        <f t="shared" si="0"/>
        <v>X</v>
      </c>
      <c r="G5" s="311" t="s">
        <v>87</v>
      </c>
      <c r="H5" s="133">
        <f>IF(C5="x",1,IF(C5="X",1,0))</f>
        <v>0</v>
      </c>
      <c r="I5" s="301">
        <f t="shared" si="1"/>
        <v>0</v>
      </c>
      <c r="J5" s="301">
        <f t="shared" si="2"/>
        <v>0</v>
      </c>
      <c r="K5" s="301">
        <f t="shared" si="3"/>
        <v>0</v>
      </c>
      <c r="L5" s="301">
        <f>IF(F5="x",1,IF(F5="X",1,0))</f>
        <v>1</v>
      </c>
      <c r="O5" s="296"/>
    </row>
    <row r="6" spans="2:17" ht="41.25" customHeight="1" x14ac:dyDescent="0.2">
      <c r="B6" s="304" t="s">
        <v>329</v>
      </c>
      <c r="C6" s="244"/>
      <c r="D6" s="244"/>
      <c r="E6" s="312" t="s">
        <v>206</v>
      </c>
      <c r="F6" s="259" t="str">
        <f t="shared" si="0"/>
        <v>X</v>
      </c>
      <c r="G6" s="311" t="s">
        <v>88</v>
      </c>
      <c r="H6" s="313">
        <f>IF(C6="x",3,IF(C6="X",3,0))</f>
        <v>0</v>
      </c>
      <c r="I6" s="301">
        <f t="shared" si="1"/>
        <v>0</v>
      </c>
      <c r="J6" s="301">
        <f t="shared" si="2"/>
        <v>0</v>
      </c>
      <c r="K6" s="301">
        <f t="shared" si="3"/>
        <v>0</v>
      </c>
      <c r="L6" s="301">
        <f>IF(F6="x",3,IF(F6="X",3,0))</f>
        <v>3</v>
      </c>
      <c r="O6" s="296"/>
    </row>
    <row r="7" spans="2:17" ht="36.75" customHeight="1" x14ac:dyDescent="0.2">
      <c r="B7" s="441" t="s">
        <v>207</v>
      </c>
      <c r="C7" s="251" t="s">
        <v>84</v>
      </c>
      <c r="D7" s="251" t="s">
        <v>85</v>
      </c>
      <c r="E7" s="250" t="s">
        <v>196</v>
      </c>
      <c r="F7" s="245" t="s">
        <v>173</v>
      </c>
      <c r="G7" s="260" t="s">
        <v>174</v>
      </c>
      <c r="H7" s="296"/>
      <c r="O7" s="296"/>
    </row>
    <row r="8" spans="2:17" ht="30" customHeight="1" x14ac:dyDescent="0.25">
      <c r="B8" s="304" t="s">
        <v>330</v>
      </c>
      <c r="C8" s="244"/>
      <c r="D8" s="244"/>
      <c r="E8" s="305" t="s">
        <v>208</v>
      </c>
      <c r="F8" s="290" t="str">
        <f>IF(OR(C8="x",C8="X",D8="x",D8="X"),"","X")</f>
        <v>X</v>
      </c>
      <c r="G8" s="300" t="s">
        <v>87</v>
      </c>
      <c r="H8" s="133">
        <f>IF(C8="x",1,IF(C8="X",1,0))</f>
        <v>0</v>
      </c>
      <c r="I8" s="301">
        <f t="shared" si="1"/>
        <v>0</v>
      </c>
      <c r="J8" s="301">
        <f t="shared" si="2"/>
        <v>0</v>
      </c>
      <c r="K8" s="301">
        <f t="shared" si="3"/>
        <v>0</v>
      </c>
      <c r="L8" s="301">
        <f>IF(F8="x",1,IF(F8="X",1,0))</f>
        <v>1</v>
      </c>
      <c r="M8" s="301"/>
      <c r="N8" s="327"/>
      <c r="Q8" s="302"/>
    </row>
    <row r="9" spans="2:17" ht="30" customHeight="1" x14ac:dyDescent="0.2">
      <c r="B9" s="304" t="s">
        <v>331</v>
      </c>
      <c r="C9" s="244"/>
      <c r="D9" s="244"/>
      <c r="E9" s="305" t="s">
        <v>209</v>
      </c>
      <c r="F9" s="259" t="str">
        <f>IF(OR(C9="x",C9="X",D9="x",D9="X"),"","X")</f>
        <v>X</v>
      </c>
      <c r="G9" s="300" t="s">
        <v>88</v>
      </c>
      <c r="H9" s="313">
        <f>IF(C9="x",3,IF(C9="X",3,0))</f>
        <v>0</v>
      </c>
      <c r="I9" s="301">
        <f t="shared" si="1"/>
        <v>0</v>
      </c>
      <c r="J9" s="301">
        <f t="shared" si="2"/>
        <v>0</v>
      </c>
      <c r="K9" s="301">
        <f t="shared" si="3"/>
        <v>0</v>
      </c>
      <c r="L9" s="301">
        <f>IF(F9="x",3,IF(F9="X",3,0))</f>
        <v>3</v>
      </c>
      <c r="M9" s="301"/>
    </row>
    <row r="10" spans="2:17" ht="30" customHeight="1" x14ac:dyDescent="0.2">
      <c r="B10" s="304" t="s">
        <v>332</v>
      </c>
      <c r="C10" s="244"/>
      <c r="D10" s="244"/>
      <c r="E10" s="305" t="s">
        <v>208</v>
      </c>
      <c r="F10" s="259" t="str">
        <f>IF(OR(C10="x",C10="X",D10="x",D10="X"),"","X")</f>
        <v>X</v>
      </c>
      <c r="G10" s="300" t="s">
        <v>87</v>
      </c>
      <c r="H10" s="133">
        <f>IF(C10="x",1,IF(C10="X",1,0))</f>
        <v>0</v>
      </c>
      <c r="I10" s="301">
        <f t="shared" si="1"/>
        <v>0</v>
      </c>
      <c r="J10" s="301">
        <f t="shared" si="2"/>
        <v>0</v>
      </c>
      <c r="K10" s="301">
        <f t="shared" si="3"/>
        <v>0</v>
      </c>
      <c r="L10" s="301">
        <f>IF(F10="x",1,IF(F10="X",1,0))</f>
        <v>1</v>
      </c>
      <c r="M10" s="301"/>
    </row>
    <row r="11" spans="2:17" ht="41.25" customHeight="1" x14ac:dyDescent="0.2">
      <c r="B11" s="441" t="s">
        <v>210</v>
      </c>
      <c r="C11" s="251" t="s">
        <v>84</v>
      </c>
      <c r="D11" s="251" t="s">
        <v>85</v>
      </c>
      <c r="E11" s="250" t="s">
        <v>196</v>
      </c>
      <c r="F11" s="245" t="s">
        <v>173</v>
      </c>
      <c r="G11" s="260" t="s">
        <v>174</v>
      </c>
      <c r="H11" s="296"/>
      <c r="J11" s="301"/>
      <c r="K11" s="301"/>
      <c r="L11" s="301"/>
      <c r="M11" s="301"/>
    </row>
    <row r="12" spans="2:17" ht="48" customHeight="1" x14ac:dyDescent="0.2">
      <c r="B12" s="304" t="s">
        <v>333</v>
      </c>
      <c r="C12" s="244"/>
      <c r="D12" s="244"/>
      <c r="E12" s="312" t="s">
        <v>229</v>
      </c>
      <c r="F12" s="259" t="str">
        <f>IF(OR(C12="x",C12="X",D12="x",D12="X"),"","X")</f>
        <v>X</v>
      </c>
      <c r="G12" s="300" t="s">
        <v>88</v>
      </c>
      <c r="H12" s="313">
        <f>IF(C12="x",3,IF(C12="X",3,0))</f>
        <v>0</v>
      </c>
      <c r="I12" s="301">
        <f t="shared" si="1"/>
        <v>0</v>
      </c>
      <c r="J12" s="301">
        <f t="shared" si="2"/>
        <v>0</v>
      </c>
      <c r="K12" s="301">
        <f t="shared" si="3"/>
        <v>0</v>
      </c>
      <c r="L12" s="301">
        <f>IF(F12="x",3,IF(F12="X",3,0))</f>
        <v>3</v>
      </c>
      <c r="M12" s="301"/>
    </row>
    <row r="13" spans="2:17" ht="39.75" customHeight="1" x14ac:dyDescent="0.2">
      <c r="B13" s="304" t="s">
        <v>334</v>
      </c>
      <c r="C13" s="244"/>
      <c r="D13" s="244"/>
      <c r="E13" s="312" t="s">
        <v>335</v>
      </c>
      <c r="F13" s="259" t="str">
        <f>IF(OR(C13="x",C13="X",D13="x",D13="X"),"","X")</f>
        <v>X</v>
      </c>
      <c r="G13" s="300" t="s">
        <v>87</v>
      </c>
      <c r="H13" s="133">
        <f>IF(C13="x",1,IF(C13="X",1,0))</f>
        <v>0</v>
      </c>
      <c r="I13" s="301">
        <f t="shared" si="1"/>
        <v>0</v>
      </c>
      <c r="J13" s="301">
        <f t="shared" si="2"/>
        <v>0</v>
      </c>
      <c r="K13" s="301">
        <f t="shared" si="3"/>
        <v>0</v>
      </c>
      <c r="L13" s="301">
        <f>IF(F13="x",1,IF(F13="X",1,0))</f>
        <v>1</v>
      </c>
      <c r="M13" s="301"/>
    </row>
    <row r="14" spans="2:17" ht="34.5" customHeight="1" x14ac:dyDescent="0.2">
      <c r="B14" s="442" t="s">
        <v>336</v>
      </c>
      <c r="C14" s="395"/>
      <c r="D14" s="395"/>
      <c r="E14" s="395"/>
      <c r="F14" s="395"/>
      <c r="G14" s="436"/>
      <c r="H14" s="296"/>
      <c r="J14" s="301"/>
      <c r="K14" s="301"/>
      <c r="L14" s="301"/>
      <c r="M14" s="301"/>
    </row>
    <row r="15" spans="2:17" ht="34.5" customHeight="1" x14ac:dyDescent="0.2">
      <c r="B15" s="443" t="s">
        <v>397</v>
      </c>
      <c r="C15" s="244"/>
      <c r="D15" s="244"/>
      <c r="E15" s="528" t="s">
        <v>395</v>
      </c>
      <c r="F15" s="259" t="str">
        <f t="shared" ref="F15:F17" si="4">IF(OR(C15="x",C15="X",D15="x",D15="X"),"","X")</f>
        <v>X</v>
      </c>
      <c r="G15" s="569" t="s">
        <v>177</v>
      </c>
      <c r="H15" s="296"/>
      <c r="J15" s="301"/>
      <c r="K15" s="301"/>
      <c r="L15" s="301"/>
      <c r="M15" s="301"/>
    </row>
    <row r="16" spans="2:17" ht="34.5" customHeight="1" x14ac:dyDescent="0.2">
      <c r="B16" s="443" t="s">
        <v>398</v>
      </c>
      <c r="C16" s="244"/>
      <c r="D16" s="244"/>
      <c r="E16" s="529"/>
      <c r="F16" s="259" t="str">
        <f t="shared" si="4"/>
        <v>X</v>
      </c>
      <c r="G16" s="570"/>
      <c r="H16" s="296"/>
      <c r="J16" s="301"/>
      <c r="K16" s="301"/>
      <c r="L16" s="301"/>
      <c r="M16" s="301"/>
    </row>
    <row r="17" spans="2:13" ht="35.1" customHeight="1" x14ac:dyDescent="0.2">
      <c r="B17" s="444" t="s">
        <v>399</v>
      </c>
      <c r="C17" s="244"/>
      <c r="D17" s="244"/>
      <c r="E17" s="533"/>
      <c r="F17" s="259" t="str">
        <f t="shared" si="4"/>
        <v>X</v>
      </c>
      <c r="G17" s="571"/>
    </row>
    <row r="18" spans="2:13" ht="51.75" customHeight="1" x14ac:dyDescent="0.2">
      <c r="B18" s="304" t="s">
        <v>337</v>
      </c>
      <c r="C18" s="244"/>
      <c r="D18" s="244"/>
      <c r="E18" s="312" t="s">
        <v>214</v>
      </c>
      <c r="F18" s="259" t="str">
        <f>IF(OR(C18="x",C18="X",D18="x",D18="X"),"","X")</f>
        <v>X</v>
      </c>
      <c r="G18" s="300" t="s">
        <v>87</v>
      </c>
      <c r="H18" s="133">
        <f>IF(C18="x",1,IF(C18="X",1,0))</f>
        <v>0</v>
      </c>
      <c r="I18" s="301">
        <f>IF($H18=1,1,0)</f>
        <v>0</v>
      </c>
      <c r="J18" s="301">
        <f>IF($H18=3,1,0)</f>
        <v>0</v>
      </c>
      <c r="K18" s="301">
        <f>IF($H18=5,1,0)</f>
        <v>0</v>
      </c>
      <c r="L18" s="301">
        <f>IF(F18="x",1,IF(F18="X",1,0))</f>
        <v>1</v>
      </c>
    </row>
    <row r="19" spans="2:13" ht="42" customHeight="1" x14ac:dyDescent="0.2">
      <c r="B19" s="573" t="s">
        <v>338</v>
      </c>
      <c r="C19" s="564"/>
      <c r="D19" s="564"/>
      <c r="E19" s="564"/>
      <c r="F19" s="564"/>
      <c r="G19" s="574"/>
    </row>
    <row r="20" spans="2:13" ht="30.75" customHeight="1" x14ac:dyDescent="0.2">
      <c r="B20" s="304" t="s">
        <v>339</v>
      </c>
      <c r="C20" s="244"/>
      <c r="D20" s="244"/>
      <c r="E20" s="528" t="s">
        <v>215</v>
      </c>
      <c r="F20" s="430" t="str">
        <f>IF(OR(C20="x",C20="X",D20="x",D20="X"),"","X")</f>
        <v>X</v>
      </c>
      <c r="G20" s="311" t="s">
        <v>87</v>
      </c>
      <c r="H20" s="133">
        <f>IF(C20="x",1,IF(C20="X",1,0))</f>
        <v>0</v>
      </c>
      <c r="I20" s="301">
        <f>IF($H20=1,1,0)</f>
        <v>0</v>
      </c>
      <c r="J20" s="301">
        <f>IF($H20=3,1,0)</f>
        <v>0</v>
      </c>
      <c r="K20" s="301">
        <f>IF($H20=5,1,0)</f>
        <v>0</v>
      </c>
      <c r="L20" s="301">
        <f>IF(F20="x",1,IF(F20="X",1,0))</f>
        <v>1</v>
      </c>
    </row>
    <row r="21" spans="2:13" ht="40.5" customHeight="1" x14ac:dyDescent="0.2">
      <c r="B21" s="428" t="s">
        <v>340</v>
      </c>
      <c r="C21" s="244"/>
      <c r="D21" s="244"/>
      <c r="E21" s="529"/>
      <c r="F21" s="430" t="str">
        <f>IF(OR(C21="x",C21="X",D21="x",D21="X"),"","X")</f>
        <v>X</v>
      </c>
      <c r="G21" s="311" t="s">
        <v>87</v>
      </c>
      <c r="H21" s="133">
        <f>IF(C21="x",1,IF(C21="X",1,0))</f>
        <v>0</v>
      </c>
      <c r="I21" s="301">
        <f>IF($H21=1,1,0)</f>
        <v>0</v>
      </c>
      <c r="J21" s="301">
        <f>IF($H21=3,1,0)</f>
        <v>0</v>
      </c>
      <c r="K21" s="301">
        <f>IF($H21=5,1,0)</f>
        <v>0</v>
      </c>
      <c r="L21" s="301">
        <f>IF(F21="x",1,IF(F21="X",1,0))</f>
        <v>1</v>
      </c>
    </row>
    <row r="22" spans="2:13" ht="33" customHeight="1" x14ac:dyDescent="0.2">
      <c r="B22" s="307" t="s">
        <v>341</v>
      </c>
      <c r="C22" s="244"/>
      <c r="D22" s="244"/>
      <c r="E22" s="529"/>
      <c r="F22" s="430" t="str">
        <f>IF(OR(C22="x",C22="X",D22="x",D22="X"),"","X")</f>
        <v>X</v>
      </c>
      <c r="G22" s="311" t="s">
        <v>87</v>
      </c>
      <c r="H22" s="133">
        <f>IF(C22="x",1,IF(C22="X",1,0))</f>
        <v>0</v>
      </c>
      <c r="I22" s="301">
        <f>IF($H22=1,1,0)</f>
        <v>0</v>
      </c>
      <c r="J22" s="301">
        <f>IF($H22=3,1,0)</f>
        <v>0</v>
      </c>
      <c r="K22" s="301">
        <f>IF($H22=5,1,0)</f>
        <v>0</v>
      </c>
      <c r="L22" s="301">
        <f>IF(F22="x",1,IF(F22="X",1,0))</f>
        <v>1</v>
      </c>
    </row>
    <row r="23" spans="2:13" ht="35.25" customHeight="1" x14ac:dyDescent="0.2">
      <c r="B23" s="304" t="s">
        <v>342</v>
      </c>
      <c r="C23" s="244"/>
      <c r="D23" s="244"/>
      <c r="E23" s="529"/>
      <c r="F23" s="430" t="str">
        <f>IF(OR(C23="x",C23="X",D23="x",D23="X"),"","X")</f>
        <v>X</v>
      </c>
      <c r="G23" s="311" t="s">
        <v>87</v>
      </c>
      <c r="H23" s="133">
        <f>IF(C23="x",1,IF(C23="X",1,0))</f>
        <v>0</v>
      </c>
      <c r="I23" s="301">
        <f>IF($H23=1,1,0)</f>
        <v>0</v>
      </c>
      <c r="J23" s="301">
        <f>IF($H23=3,1,0)</f>
        <v>0</v>
      </c>
      <c r="K23" s="301">
        <f>IF($H23=5,1,0)</f>
        <v>0</v>
      </c>
      <c r="L23" s="301">
        <f>IF(F23="x",1,IF(F23="X",1,0))</f>
        <v>1</v>
      </c>
    </row>
    <row r="24" spans="2:13" ht="35.1" customHeight="1" x14ac:dyDescent="0.2">
      <c r="B24" s="304" t="s">
        <v>343</v>
      </c>
      <c r="C24" s="244"/>
      <c r="D24" s="244"/>
      <c r="E24" s="533"/>
      <c r="F24" s="430" t="str">
        <f>IF(OR(C24="x",C24="X",D24="x",D24="X"),"","X")</f>
        <v>X</v>
      </c>
      <c r="G24" s="311" t="s">
        <v>87</v>
      </c>
      <c r="H24" s="133">
        <f>IF(C24="x",1,IF(C24="X",1,0))</f>
        <v>0</v>
      </c>
      <c r="I24" s="301">
        <f>IF($H24=1,1,0)</f>
        <v>0</v>
      </c>
      <c r="J24" s="301">
        <f>IF($H24=3,1,0)</f>
        <v>0</v>
      </c>
      <c r="K24" s="301">
        <f>IF($H24=5,1,0)</f>
        <v>0</v>
      </c>
      <c r="L24" s="301">
        <f>IF(F24="x",1,IF(F24="X",1,0))</f>
        <v>1</v>
      </c>
    </row>
    <row r="25" spans="2:13" ht="42.75" customHeight="1" x14ac:dyDescent="0.2">
      <c r="B25" s="530" t="s">
        <v>347</v>
      </c>
      <c r="C25" s="531"/>
      <c r="D25" s="531"/>
      <c r="E25" s="531"/>
      <c r="F25" s="531"/>
      <c r="G25" s="532"/>
    </row>
    <row r="26" spans="2:13" ht="39.75" customHeight="1" x14ac:dyDescent="0.2">
      <c r="B26" s="304" t="s">
        <v>344</v>
      </c>
      <c r="C26" s="244"/>
      <c r="D26" s="244"/>
      <c r="E26" s="554" t="s">
        <v>216</v>
      </c>
      <c r="F26" s="259" t="str">
        <f>IF(OR(C26="x",C26="X",D26="x",D26="X"),"","X")</f>
        <v>X</v>
      </c>
      <c r="G26" s="429" t="s">
        <v>87</v>
      </c>
      <c r="H26" s="133">
        <f>IF(C26="x",1,IF(C26="X",1,0))</f>
        <v>0</v>
      </c>
      <c r="I26" s="301">
        <f t="shared" ref="I26:I31" si="5">IF($H26=1,1,0)</f>
        <v>0</v>
      </c>
      <c r="J26" s="301">
        <f t="shared" ref="J26:J31" si="6">IF($H26=3,1,0)</f>
        <v>0</v>
      </c>
      <c r="K26" s="301">
        <f t="shared" ref="K26:K31" si="7">IF($H26=5,1,0)</f>
        <v>0</v>
      </c>
      <c r="L26" s="301">
        <f>IF(F26="x",1,IF(F26="X",1,0))</f>
        <v>1</v>
      </c>
    </row>
    <row r="27" spans="2:13" ht="36.75" customHeight="1" x14ac:dyDescent="0.2">
      <c r="B27" s="304" t="s">
        <v>345</v>
      </c>
      <c r="C27" s="244"/>
      <c r="D27" s="244"/>
      <c r="E27" s="555"/>
      <c r="F27" s="259" t="str">
        <f>IF(OR(C27="x",C27="X",D27="x",D27="X"),"","X")</f>
        <v>X</v>
      </c>
      <c r="G27" s="429" t="s">
        <v>87</v>
      </c>
      <c r="H27" s="133">
        <f>IF(C27="x",1,IF(C27="X",1,0))</f>
        <v>0</v>
      </c>
      <c r="I27" s="301">
        <f t="shared" si="5"/>
        <v>0</v>
      </c>
      <c r="J27" s="301">
        <f t="shared" si="6"/>
        <v>0</v>
      </c>
      <c r="K27" s="301">
        <f t="shared" si="7"/>
        <v>0</v>
      </c>
      <c r="L27" s="301">
        <f>IF(F27="x",1,IF(F27="X",1,0))</f>
        <v>1</v>
      </c>
    </row>
    <row r="28" spans="2:13" ht="45.75" customHeight="1" x14ac:dyDescent="0.2">
      <c r="B28" s="304" t="s">
        <v>346</v>
      </c>
      <c r="C28" s="244"/>
      <c r="D28" s="244"/>
      <c r="E28" s="312" t="s">
        <v>217</v>
      </c>
      <c r="F28" s="259" t="str">
        <f t="shared" ref="F28:F31" si="8">IF(OR(C28="x",C28="X",D28="x",D28="X"),"","X")</f>
        <v>X</v>
      </c>
      <c r="G28" s="311" t="s">
        <v>88</v>
      </c>
      <c r="H28" s="313">
        <f>IF(C28="x",3,IF(C28="X",3,0))</f>
        <v>0</v>
      </c>
      <c r="I28" s="301">
        <f t="shared" si="5"/>
        <v>0</v>
      </c>
      <c r="J28" s="301">
        <f t="shared" si="6"/>
        <v>0</v>
      </c>
      <c r="K28" s="301">
        <f t="shared" si="7"/>
        <v>0</v>
      </c>
      <c r="L28" s="301">
        <f>IF(F28="x",3,IF(F28="X",3,0))</f>
        <v>3</v>
      </c>
    </row>
    <row r="29" spans="2:13" ht="35.1" customHeight="1" x14ac:dyDescent="0.2">
      <c r="B29" s="304" t="s">
        <v>348</v>
      </c>
      <c r="C29" s="244"/>
      <c r="D29" s="244"/>
      <c r="E29" s="312" t="s">
        <v>231</v>
      </c>
      <c r="F29" s="259" t="str">
        <f t="shared" si="8"/>
        <v>X</v>
      </c>
      <c r="G29" s="300" t="s">
        <v>88</v>
      </c>
      <c r="H29" s="313">
        <f>IF(C29="x",3,IF(C29="X",3,0))</f>
        <v>0</v>
      </c>
      <c r="I29" s="301">
        <f t="shared" si="5"/>
        <v>0</v>
      </c>
      <c r="J29" s="301">
        <f t="shared" si="6"/>
        <v>0</v>
      </c>
      <c r="K29" s="301">
        <f t="shared" si="7"/>
        <v>0</v>
      </c>
      <c r="L29" s="301">
        <f>IF(F29="x",3,IF(F29="X",3,0))</f>
        <v>3</v>
      </c>
      <c r="M29" s="294"/>
    </row>
    <row r="30" spans="2:13" ht="39.75" customHeight="1" x14ac:dyDescent="0.2">
      <c r="B30" s="304" t="s">
        <v>349</v>
      </c>
      <c r="C30" s="244"/>
      <c r="D30" s="244"/>
      <c r="E30" s="312" t="s">
        <v>216</v>
      </c>
      <c r="F30" s="259" t="str">
        <f t="shared" si="8"/>
        <v>X</v>
      </c>
      <c r="G30" s="343" t="s">
        <v>87</v>
      </c>
      <c r="H30" s="133">
        <f>IF(C30="x",1,IF(C30="X",1,0))</f>
        <v>0</v>
      </c>
      <c r="I30" s="301">
        <f t="shared" si="5"/>
        <v>0</v>
      </c>
      <c r="J30" s="301">
        <f t="shared" si="6"/>
        <v>0</v>
      </c>
      <c r="K30" s="301">
        <f t="shared" si="7"/>
        <v>0</v>
      </c>
      <c r="L30" s="301">
        <f>IF(F30="x",1,IF(F30="X",1,0))</f>
        <v>1</v>
      </c>
      <c r="M30" s="294"/>
    </row>
    <row r="31" spans="2:13" ht="38.25" customHeight="1" thickBot="1" x14ac:dyDescent="0.25">
      <c r="B31" s="445" t="s">
        <v>350</v>
      </c>
      <c r="C31" s="437"/>
      <c r="D31" s="437"/>
      <c r="E31" s="438" t="s">
        <v>218</v>
      </c>
      <c r="F31" s="439" t="str">
        <f t="shared" si="8"/>
        <v>X</v>
      </c>
      <c r="G31" s="440" t="s">
        <v>87</v>
      </c>
      <c r="H31" s="133">
        <f>IF(C31="x",1,IF(C31="X",1,0))</f>
        <v>0</v>
      </c>
      <c r="I31" s="301">
        <f t="shared" si="5"/>
        <v>0</v>
      </c>
      <c r="J31" s="301">
        <f t="shared" si="6"/>
        <v>0</v>
      </c>
      <c r="K31" s="301">
        <f t="shared" si="7"/>
        <v>0</v>
      </c>
      <c r="L31" s="301">
        <f>IF(F31="x",1,IF(F31="X",1,0))</f>
        <v>1</v>
      </c>
      <c r="M31" s="294"/>
    </row>
    <row r="32" spans="2:13" ht="40.5" customHeight="1" thickTop="1" thickBot="1" x14ac:dyDescent="0.25">
      <c r="B32" s="556" t="s">
        <v>188</v>
      </c>
      <c r="C32" s="557"/>
      <c r="D32" s="557"/>
      <c r="E32" s="557"/>
      <c r="F32" s="557"/>
      <c r="G32" s="558"/>
      <c r="H32" s="294">
        <f>SUM(H4:H31)</f>
        <v>0</v>
      </c>
      <c r="I32" s="294">
        <f t="shared" ref="I32:K32" si="9">SUM(I4:I31)</f>
        <v>0</v>
      </c>
      <c r="J32" s="294">
        <f t="shared" si="9"/>
        <v>0</v>
      </c>
      <c r="K32" s="294">
        <f t="shared" si="9"/>
        <v>0</v>
      </c>
      <c r="L32" s="369">
        <f>SUM(L4:L31)*RESULTADOS!AE14</f>
        <v>500.00000000000006</v>
      </c>
      <c r="M32" s="294"/>
    </row>
    <row r="33" spans="2:13" ht="45.75" customHeight="1" thickTop="1" x14ac:dyDescent="0.2">
      <c r="B33" s="572"/>
      <c r="C33" s="547"/>
      <c r="D33" s="547"/>
      <c r="E33" s="547"/>
      <c r="F33" s="547"/>
      <c r="G33" s="548"/>
      <c r="K33" s="294"/>
      <c r="L33" s="294"/>
      <c r="M33" s="294"/>
    </row>
    <row r="34" spans="2:13" ht="56.25" customHeight="1" x14ac:dyDescent="0.2">
      <c r="B34" s="549"/>
      <c r="C34" s="538"/>
      <c r="D34" s="538"/>
      <c r="E34" s="538"/>
      <c r="F34" s="538"/>
      <c r="G34" s="550"/>
      <c r="I34" s="291"/>
      <c r="K34" s="294"/>
      <c r="L34" s="294"/>
      <c r="M34" s="294"/>
    </row>
    <row r="35" spans="2:13" ht="57.75" customHeight="1" x14ac:dyDescent="0.2">
      <c r="B35" s="549"/>
      <c r="C35" s="538"/>
      <c r="D35" s="538"/>
      <c r="E35" s="538"/>
      <c r="F35" s="538"/>
      <c r="G35" s="550"/>
      <c r="I35" s="335"/>
      <c r="J35" s="228"/>
      <c r="K35" s="294"/>
      <c r="L35" s="294"/>
      <c r="M35" s="294"/>
    </row>
    <row r="36" spans="2:13" ht="60.75" customHeight="1" x14ac:dyDescent="0.2">
      <c r="B36" s="549"/>
      <c r="C36" s="538"/>
      <c r="D36" s="538"/>
      <c r="E36" s="538"/>
      <c r="F36" s="538"/>
      <c r="G36" s="550"/>
      <c r="K36" s="294"/>
      <c r="L36" s="294"/>
      <c r="M36" s="294"/>
    </row>
    <row r="37" spans="2:13" ht="77.25" customHeight="1" x14ac:dyDescent="0.2">
      <c r="B37" s="549"/>
      <c r="C37" s="538"/>
      <c r="D37" s="538"/>
      <c r="E37" s="538"/>
      <c r="F37" s="538"/>
      <c r="G37" s="550"/>
      <c r="K37" s="294"/>
      <c r="L37" s="294"/>
      <c r="M37" s="294"/>
    </row>
    <row r="38" spans="2:13" ht="63" customHeight="1" x14ac:dyDescent="0.2">
      <c r="B38" s="549"/>
      <c r="C38" s="538"/>
      <c r="D38" s="538"/>
      <c r="E38" s="538"/>
      <c r="F38" s="538"/>
      <c r="G38" s="550"/>
      <c r="K38" s="294"/>
      <c r="L38" s="294"/>
      <c r="M38" s="294"/>
    </row>
    <row r="39" spans="2:13" ht="35.1" customHeight="1" x14ac:dyDescent="0.2">
      <c r="B39" s="549"/>
      <c r="C39" s="538"/>
      <c r="D39" s="538"/>
      <c r="E39" s="538"/>
      <c r="F39" s="538"/>
      <c r="G39" s="550"/>
      <c r="K39" s="294"/>
      <c r="L39" s="294"/>
      <c r="M39" s="294"/>
    </row>
    <row r="40" spans="2:13" ht="27.75" customHeight="1" x14ac:dyDescent="0.2">
      <c r="B40" s="549"/>
      <c r="C40" s="538"/>
      <c r="D40" s="538"/>
      <c r="E40" s="538"/>
      <c r="F40" s="538"/>
      <c r="G40" s="550"/>
      <c r="K40" s="294"/>
      <c r="L40" s="294"/>
      <c r="M40" s="294"/>
    </row>
    <row r="41" spans="2:13" ht="32.25" customHeight="1" x14ac:dyDescent="0.2">
      <c r="B41" s="549"/>
      <c r="C41" s="538"/>
      <c r="D41" s="538"/>
      <c r="E41" s="538"/>
      <c r="F41" s="538"/>
      <c r="G41" s="550"/>
      <c r="J41" s="294"/>
      <c r="K41" s="294"/>
      <c r="L41" s="294"/>
      <c r="M41" s="294"/>
    </row>
    <row r="42" spans="2:13" ht="30.75" customHeight="1" x14ac:dyDescent="0.2">
      <c r="B42" s="549"/>
      <c r="C42" s="538"/>
      <c r="D42" s="538"/>
      <c r="E42" s="538"/>
      <c r="F42" s="538"/>
      <c r="G42" s="550"/>
      <c r="J42" s="294"/>
      <c r="K42" s="294"/>
      <c r="L42" s="294"/>
      <c r="M42" s="294"/>
    </row>
    <row r="43" spans="2:13" ht="28.5" customHeight="1" x14ac:dyDescent="0.2">
      <c r="B43" s="549"/>
      <c r="C43" s="538"/>
      <c r="D43" s="538"/>
      <c r="E43" s="538"/>
      <c r="F43" s="538"/>
      <c r="G43" s="550"/>
      <c r="J43" s="294"/>
      <c r="K43" s="294"/>
      <c r="L43" s="294"/>
      <c r="M43" s="294"/>
    </row>
    <row r="44" spans="2:13" ht="28.5" customHeight="1" x14ac:dyDescent="0.2">
      <c r="B44" s="549"/>
      <c r="C44" s="538"/>
      <c r="D44" s="538"/>
      <c r="E44" s="538"/>
      <c r="F44" s="538"/>
      <c r="G44" s="550"/>
      <c r="J44" s="294"/>
      <c r="K44" s="294"/>
      <c r="L44" s="294"/>
      <c r="M44" s="294"/>
    </row>
    <row r="45" spans="2:13" ht="23.25" customHeight="1" x14ac:dyDescent="0.2">
      <c r="B45" s="549"/>
      <c r="C45" s="538"/>
      <c r="D45" s="538"/>
      <c r="E45" s="538"/>
      <c r="F45" s="538"/>
      <c r="G45" s="550"/>
      <c r="J45" s="294"/>
      <c r="K45" s="294"/>
      <c r="L45" s="294"/>
      <c r="M45" s="294"/>
    </row>
    <row r="46" spans="2:13" ht="93" customHeight="1" x14ac:dyDescent="0.2">
      <c r="B46" s="549"/>
      <c r="C46" s="538"/>
      <c r="D46" s="538"/>
      <c r="E46" s="538"/>
      <c r="F46" s="538"/>
      <c r="G46" s="550"/>
      <c r="J46" s="294"/>
      <c r="K46" s="294"/>
      <c r="L46" s="294"/>
      <c r="M46" s="294"/>
    </row>
    <row r="47" spans="2:13" ht="48.75" customHeight="1" x14ac:dyDescent="0.2">
      <c r="B47" s="549"/>
      <c r="C47" s="538"/>
      <c r="D47" s="538"/>
      <c r="E47" s="538"/>
      <c r="F47" s="538"/>
      <c r="G47" s="550"/>
      <c r="J47" s="294"/>
      <c r="K47" s="294"/>
      <c r="L47" s="294"/>
      <c r="M47" s="294"/>
    </row>
    <row r="48" spans="2:13" ht="47.25" customHeight="1" x14ac:dyDescent="0.2">
      <c r="B48" s="549"/>
      <c r="C48" s="538"/>
      <c r="D48" s="538"/>
      <c r="E48" s="538"/>
      <c r="F48" s="538"/>
      <c r="G48" s="550"/>
      <c r="J48" s="294"/>
      <c r="K48" s="294"/>
      <c r="L48" s="294"/>
      <c r="M48" s="294"/>
    </row>
    <row r="49" spans="2:13" ht="48.75" customHeight="1" x14ac:dyDescent="0.2">
      <c r="B49" s="549"/>
      <c r="C49" s="538"/>
      <c r="D49" s="538"/>
      <c r="E49" s="538"/>
      <c r="F49" s="538"/>
      <c r="G49" s="550"/>
      <c r="J49" s="294"/>
      <c r="K49" s="294"/>
      <c r="L49" s="294"/>
      <c r="M49" s="294"/>
    </row>
    <row r="50" spans="2:13" ht="35.1" customHeight="1" thickBot="1" x14ac:dyDescent="0.25">
      <c r="B50" s="551"/>
      <c r="C50" s="552"/>
      <c r="D50" s="552"/>
      <c r="E50" s="552"/>
      <c r="F50" s="552"/>
      <c r="G50" s="553"/>
      <c r="J50" s="294"/>
      <c r="K50" s="294"/>
      <c r="L50" s="294"/>
      <c r="M50" s="294"/>
    </row>
    <row r="51" spans="2:13" ht="30" customHeight="1" thickTop="1" x14ac:dyDescent="0.2">
      <c r="B51" s="294"/>
      <c r="C51" s="294"/>
      <c r="D51" s="294"/>
      <c r="E51" s="294"/>
      <c r="F51" s="294"/>
      <c r="G51" s="294"/>
      <c r="J51" s="294"/>
      <c r="K51" s="294"/>
      <c r="L51" s="294"/>
      <c r="M51" s="294"/>
    </row>
    <row r="52" spans="2:13" ht="30" customHeight="1" x14ac:dyDescent="0.2">
      <c r="B52" s="294"/>
      <c r="C52" s="294"/>
      <c r="D52" s="294"/>
      <c r="E52" s="294"/>
      <c r="F52" s="294"/>
      <c r="G52" s="294"/>
      <c r="J52" s="294"/>
      <c r="K52" s="294"/>
      <c r="L52" s="294"/>
      <c r="M52" s="294"/>
    </row>
    <row r="53" spans="2:13" ht="30" customHeight="1" x14ac:dyDescent="0.2">
      <c r="B53" s="294"/>
      <c r="C53" s="294"/>
      <c r="D53" s="294"/>
      <c r="E53" s="294"/>
      <c r="F53" s="294"/>
      <c r="G53" s="294"/>
      <c r="J53" s="294"/>
      <c r="K53" s="294"/>
      <c r="L53" s="294"/>
      <c r="M53" s="294"/>
    </row>
    <row r="54" spans="2:13" ht="30" customHeight="1" x14ac:dyDescent="0.2">
      <c r="B54" s="294"/>
      <c r="C54" s="294"/>
      <c r="D54" s="294"/>
      <c r="E54" s="294"/>
      <c r="F54" s="294"/>
      <c r="G54" s="294"/>
      <c r="J54" s="294"/>
      <c r="K54" s="294"/>
      <c r="L54" s="294"/>
      <c r="M54" s="294"/>
    </row>
    <row r="55" spans="2:13" ht="30" customHeight="1" x14ac:dyDescent="0.2">
      <c r="B55" s="294"/>
      <c r="C55" s="294"/>
      <c r="D55" s="294"/>
      <c r="E55" s="294"/>
      <c r="F55" s="294"/>
      <c r="G55" s="294"/>
      <c r="J55" s="294"/>
      <c r="K55" s="294"/>
      <c r="L55" s="294"/>
      <c r="M55" s="294"/>
    </row>
    <row r="56" spans="2:13" ht="35.1" customHeight="1" x14ac:dyDescent="0.2">
      <c r="B56" s="294"/>
      <c r="C56" s="294"/>
      <c r="D56" s="294"/>
      <c r="E56" s="294"/>
      <c r="F56" s="294"/>
      <c r="G56" s="294"/>
      <c r="J56" s="294"/>
      <c r="K56" s="294"/>
      <c r="L56" s="294"/>
      <c r="M56" s="294"/>
    </row>
    <row r="57" spans="2:13" ht="30" customHeight="1" x14ac:dyDescent="0.2">
      <c r="B57" s="294"/>
      <c r="C57" s="294"/>
      <c r="D57" s="294"/>
      <c r="E57" s="294"/>
      <c r="F57" s="294"/>
      <c r="G57" s="294"/>
      <c r="J57" s="294"/>
      <c r="K57" s="294"/>
      <c r="L57" s="294"/>
      <c r="M57" s="294"/>
    </row>
    <row r="58" spans="2:13" ht="30" customHeight="1" x14ac:dyDescent="0.2">
      <c r="B58" s="294"/>
      <c r="C58" s="294"/>
      <c r="D58" s="294"/>
      <c r="E58" s="294"/>
      <c r="F58" s="294"/>
      <c r="G58" s="294"/>
      <c r="J58" s="294"/>
      <c r="K58" s="294"/>
      <c r="L58" s="294"/>
      <c r="M58" s="294"/>
    </row>
    <row r="59" spans="2:13" ht="30" customHeight="1" x14ac:dyDescent="0.2">
      <c r="B59" s="294"/>
      <c r="C59" s="294"/>
      <c r="D59" s="294"/>
      <c r="E59" s="294"/>
      <c r="F59" s="294"/>
      <c r="G59" s="294"/>
      <c r="J59" s="294"/>
      <c r="K59" s="294"/>
      <c r="L59" s="294"/>
      <c r="M59" s="294"/>
    </row>
    <row r="60" spans="2:13" ht="48.75" customHeight="1" x14ac:dyDescent="0.2">
      <c r="B60" s="294"/>
      <c r="C60" s="294"/>
      <c r="D60" s="294"/>
      <c r="E60" s="294"/>
      <c r="F60" s="294"/>
      <c r="G60" s="294"/>
      <c r="J60" s="294"/>
      <c r="K60" s="294"/>
      <c r="L60" s="294"/>
      <c r="M60" s="294"/>
    </row>
    <row r="61" spans="2:13" ht="33.75" customHeight="1" x14ac:dyDescent="0.2">
      <c r="B61" s="294"/>
      <c r="C61" s="294"/>
      <c r="D61" s="294"/>
      <c r="E61" s="294"/>
      <c r="F61" s="294"/>
      <c r="G61" s="294"/>
      <c r="J61" s="294"/>
      <c r="K61" s="294"/>
      <c r="L61" s="294"/>
      <c r="M61" s="294"/>
    </row>
    <row r="62" spans="2:13" ht="35.1" customHeight="1" x14ac:dyDescent="0.2">
      <c r="B62" s="294"/>
      <c r="C62" s="294"/>
      <c r="D62" s="294"/>
      <c r="E62" s="294"/>
      <c r="F62" s="294"/>
      <c r="G62" s="294"/>
      <c r="J62" s="294"/>
      <c r="K62" s="294"/>
      <c r="L62" s="294"/>
      <c r="M62" s="294"/>
    </row>
    <row r="63" spans="2:13" ht="30" customHeight="1" x14ac:dyDescent="0.2">
      <c r="B63" s="294"/>
      <c r="C63" s="294"/>
      <c r="D63" s="294"/>
      <c r="E63" s="294"/>
      <c r="F63" s="294"/>
      <c r="G63" s="294"/>
      <c r="J63" s="294"/>
      <c r="K63" s="294"/>
      <c r="L63" s="294"/>
      <c r="M63" s="294"/>
    </row>
    <row r="64" spans="2:13" ht="30" customHeight="1" x14ac:dyDescent="0.2">
      <c r="B64" s="294"/>
      <c r="C64" s="294"/>
      <c r="D64" s="294"/>
      <c r="E64" s="294"/>
      <c r="F64" s="294"/>
      <c r="G64" s="294"/>
      <c r="J64" s="294"/>
      <c r="K64" s="294"/>
      <c r="L64" s="294"/>
      <c r="M64" s="294"/>
    </row>
    <row r="65" spans="2:13" ht="30" customHeight="1" x14ac:dyDescent="0.2">
      <c r="B65" s="294"/>
      <c r="C65" s="294"/>
      <c r="D65" s="294"/>
      <c r="E65" s="294"/>
      <c r="F65" s="294"/>
      <c r="G65" s="294"/>
      <c r="J65" s="294"/>
      <c r="K65" s="294"/>
      <c r="L65" s="294"/>
      <c r="M65" s="294"/>
    </row>
    <row r="66" spans="2:13" ht="45.75" customHeight="1" x14ac:dyDescent="0.2">
      <c r="B66" s="294"/>
      <c r="C66" s="294"/>
      <c r="D66" s="294"/>
      <c r="E66" s="294"/>
      <c r="F66" s="294"/>
      <c r="G66" s="294"/>
      <c r="J66" s="294"/>
      <c r="K66" s="294"/>
      <c r="L66" s="294"/>
      <c r="M66" s="294"/>
    </row>
    <row r="67" spans="2:13" ht="30" customHeight="1" x14ac:dyDescent="0.2">
      <c r="B67" s="294"/>
      <c r="C67" s="294"/>
      <c r="D67" s="294"/>
      <c r="E67" s="294"/>
      <c r="F67" s="294"/>
      <c r="G67" s="294"/>
      <c r="J67" s="294"/>
      <c r="K67" s="294"/>
      <c r="L67" s="294"/>
      <c r="M67" s="294"/>
    </row>
    <row r="68" spans="2:13" ht="30" customHeight="1" x14ac:dyDescent="0.2">
      <c r="B68" s="294"/>
      <c r="C68" s="294"/>
      <c r="D68" s="294"/>
      <c r="E68" s="294"/>
      <c r="F68" s="294"/>
      <c r="G68" s="294"/>
      <c r="J68" s="294"/>
      <c r="K68" s="294"/>
      <c r="L68" s="294"/>
      <c r="M68" s="294"/>
    </row>
    <row r="69" spans="2:13" ht="35.1" customHeight="1" x14ac:dyDescent="0.2">
      <c r="B69" s="294"/>
      <c r="C69" s="294"/>
      <c r="D69" s="294"/>
      <c r="E69" s="294"/>
      <c r="F69" s="294"/>
      <c r="G69" s="294"/>
      <c r="J69" s="294"/>
      <c r="K69" s="294"/>
      <c r="L69" s="294"/>
      <c r="M69" s="294"/>
    </row>
    <row r="70" spans="2:13" ht="39.75" customHeight="1" x14ac:dyDescent="0.2">
      <c r="B70" s="294"/>
      <c r="C70" s="294"/>
      <c r="D70" s="294"/>
      <c r="E70" s="294"/>
      <c r="F70" s="294"/>
      <c r="G70" s="294"/>
      <c r="J70" s="294"/>
      <c r="K70" s="294"/>
      <c r="L70" s="294"/>
      <c r="M70" s="294"/>
    </row>
    <row r="71" spans="2:13" ht="39" customHeight="1" x14ac:dyDescent="0.2">
      <c r="B71" s="294"/>
      <c r="C71" s="294"/>
      <c r="D71" s="294"/>
      <c r="E71" s="294"/>
      <c r="F71" s="294"/>
      <c r="G71" s="294"/>
      <c r="J71" s="294"/>
      <c r="K71" s="294"/>
      <c r="L71" s="294"/>
      <c r="M71" s="294"/>
    </row>
    <row r="72" spans="2:13" ht="35.1" customHeight="1" x14ac:dyDescent="0.2">
      <c r="B72" s="294"/>
      <c r="C72" s="294"/>
      <c r="D72" s="294"/>
      <c r="E72" s="294"/>
      <c r="F72" s="294"/>
      <c r="G72" s="294"/>
      <c r="J72" s="294"/>
      <c r="K72" s="294"/>
      <c r="L72" s="294"/>
      <c r="M72" s="294"/>
    </row>
    <row r="73" spans="2:13" ht="30" customHeight="1" x14ac:dyDescent="0.2">
      <c r="B73" s="294"/>
      <c r="C73" s="294"/>
      <c r="D73" s="294"/>
      <c r="E73" s="294"/>
      <c r="F73" s="294"/>
      <c r="G73" s="294"/>
      <c r="J73" s="294"/>
      <c r="K73" s="294"/>
      <c r="L73" s="294"/>
      <c r="M73" s="294"/>
    </row>
    <row r="74" spans="2:13" ht="30" customHeight="1" x14ac:dyDescent="0.2">
      <c r="B74" s="294"/>
      <c r="C74" s="294"/>
      <c r="D74" s="294"/>
      <c r="E74" s="294"/>
      <c r="F74" s="294"/>
      <c r="G74" s="294"/>
      <c r="J74" s="294"/>
      <c r="K74" s="294"/>
      <c r="L74" s="294"/>
      <c r="M74" s="294"/>
    </row>
    <row r="75" spans="2:13" ht="35.1" customHeight="1" x14ac:dyDescent="0.2">
      <c r="B75" s="294"/>
      <c r="C75" s="294"/>
      <c r="D75" s="294"/>
      <c r="E75" s="294"/>
      <c r="F75" s="294"/>
      <c r="G75" s="294"/>
      <c r="J75" s="294"/>
      <c r="K75" s="294"/>
      <c r="L75" s="294"/>
      <c r="M75" s="294"/>
    </row>
    <row r="76" spans="2:13" ht="30" customHeight="1" x14ac:dyDescent="0.2">
      <c r="B76" s="294"/>
      <c r="C76" s="294"/>
      <c r="D76" s="294"/>
      <c r="E76" s="294"/>
      <c r="F76" s="294"/>
      <c r="G76" s="294"/>
      <c r="J76" s="294"/>
      <c r="K76" s="294"/>
      <c r="L76" s="294"/>
      <c r="M76" s="294"/>
    </row>
    <row r="77" spans="2:13" ht="63" customHeight="1" x14ac:dyDescent="0.2">
      <c r="B77" s="294"/>
      <c r="C77" s="294"/>
      <c r="D77" s="294"/>
      <c r="E77" s="294"/>
      <c r="F77" s="294"/>
      <c r="G77" s="294"/>
      <c r="J77" s="294"/>
      <c r="K77" s="294"/>
      <c r="L77" s="294"/>
      <c r="M77" s="294"/>
    </row>
    <row r="78" spans="2:13" ht="38.25" customHeight="1" x14ac:dyDescent="0.2">
      <c r="B78" s="294"/>
      <c r="C78" s="294"/>
      <c r="D78" s="294"/>
      <c r="E78" s="294"/>
      <c r="F78" s="294"/>
      <c r="G78" s="294"/>
      <c r="J78" s="294"/>
      <c r="K78" s="294"/>
      <c r="L78" s="294"/>
      <c r="M78" s="294"/>
    </row>
    <row r="79" spans="2:13" ht="38.25" customHeight="1" x14ac:dyDescent="0.2">
      <c r="B79" s="294"/>
      <c r="C79" s="294"/>
      <c r="D79" s="294"/>
      <c r="E79" s="294"/>
      <c r="F79" s="294"/>
      <c r="G79" s="294"/>
      <c r="J79" s="294"/>
      <c r="K79" s="294"/>
      <c r="L79" s="294"/>
      <c r="M79" s="294"/>
    </row>
    <row r="80" spans="2:13" ht="44.25" customHeight="1" x14ac:dyDescent="0.2">
      <c r="B80" s="294"/>
      <c r="C80" s="294"/>
      <c r="D80" s="294"/>
      <c r="E80" s="294"/>
      <c r="F80" s="294"/>
      <c r="G80" s="294"/>
      <c r="J80" s="294"/>
      <c r="K80" s="294"/>
      <c r="L80" s="294"/>
      <c r="M80" s="294"/>
    </row>
    <row r="81" spans="2:13" ht="35.1" customHeight="1" x14ac:dyDescent="0.2">
      <c r="B81" s="294"/>
      <c r="C81" s="294"/>
      <c r="D81" s="294"/>
      <c r="E81" s="294"/>
      <c r="F81" s="294"/>
      <c r="G81" s="294"/>
      <c r="J81" s="294"/>
      <c r="K81" s="294"/>
      <c r="L81" s="294"/>
      <c r="M81" s="294"/>
    </row>
    <row r="82" spans="2:13" ht="30" customHeight="1" x14ac:dyDescent="0.2">
      <c r="B82" s="294"/>
      <c r="C82" s="294"/>
      <c r="D82" s="294"/>
      <c r="E82" s="294"/>
      <c r="F82" s="294"/>
      <c r="G82" s="294"/>
      <c r="J82" s="294"/>
      <c r="K82" s="294"/>
      <c r="L82" s="294"/>
      <c r="M82" s="294"/>
    </row>
    <row r="83" spans="2:13" ht="35.1" customHeight="1" x14ac:dyDescent="0.2">
      <c r="B83" s="294"/>
      <c r="C83" s="294"/>
      <c r="D83" s="294"/>
      <c r="E83" s="294"/>
      <c r="F83" s="294"/>
      <c r="G83" s="294"/>
      <c r="J83" s="294"/>
      <c r="K83" s="294"/>
      <c r="L83" s="294"/>
      <c r="M83" s="294"/>
    </row>
    <row r="84" spans="2:13" ht="30" customHeight="1" x14ac:dyDescent="0.2">
      <c r="B84" s="294"/>
      <c r="C84" s="294"/>
      <c r="D84" s="294"/>
      <c r="E84" s="294"/>
      <c r="F84" s="294"/>
      <c r="G84" s="294"/>
      <c r="J84" s="294"/>
      <c r="K84" s="294"/>
      <c r="L84" s="294"/>
      <c r="M84" s="294"/>
    </row>
    <row r="85" spans="2:13" ht="35.1" customHeight="1" x14ac:dyDescent="0.2">
      <c r="B85" s="294"/>
      <c r="C85" s="294"/>
      <c r="D85" s="294"/>
      <c r="E85" s="294"/>
      <c r="F85" s="294"/>
      <c r="G85" s="294"/>
      <c r="J85" s="294"/>
      <c r="K85" s="294"/>
      <c r="L85" s="294"/>
      <c r="M85" s="294"/>
    </row>
    <row r="86" spans="2:13" ht="39.75" customHeight="1" x14ac:dyDescent="0.2">
      <c r="B86" s="294"/>
      <c r="C86" s="294"/>
      <c r="D86" s="294"/>
      <c r="E86" s="294"/>
      <c r="F86" s="294"/>
      <c r="G86" s="294"/>
      <c r="J86" s="294"/>
      <c r="K86" s="294"/>
      <c r="L86" s="294"/>
      <c r="M86" s="294"/>
    </row>
    <row r="87" spans="2:13" ht="36" customHeight="1" x14ac:dyDescent="0.2">
      <c r="B87" s="294"/>
      <c r="C87" s="294"/>
      <c r="D87" s="294"/>
      <c r="E87" s="294"/>
      <c r="F87" s="294"/>
      <c r="G87" s="294"/>
      <c r="J87" s="294"/>
      <c r="K87" s="294"/>
      <c r="L87" s="294"/>
      <c r="M87" s="294"/>
    </row>
    <row r="88" spans="2:13" ht="38.25" customHeight="1" x14ac:dyDescent="0.2">
      <c r="B88" s="294"/>
      <c r="C88" s="294"/>
      <c r="D88" s="294"/>
      <c r="E88" s="294"/>
      <c r="F88" s="294"/>
      <c r="G88" s="294"/>
      <c r="J88" s="294"/>
      <c r="K88" s="294"/>
      <c r="L88" s="294"/>
      <c r="M88" s="294"/>
    </row>
    <row r="89" spans="2:13" ht="38.25" customHeight="1" x14ac:dyDescent="0.2">
      <c r="B89" s="294"/>
      <c r="C89" s="294"/>
      <c r="D89" s="294"/>
      <c r="E89" s="294"/>
      <c r="F89" s="294"/>
      <c r="G89" s="294"/>
      <c r="J89" s="294"/>
      <c r="K89" s="294"/>
      <c r="L89" s="294"/>
      <c r="M89" s="294"/>
    </row>
    <row r="90" spans="2:13" ht="35.1" customHeight="1" x14ac:dyDescent="0.2">
      <c r="B90" s="294"/>
      <c r="C90" s="294"/>
      <c r="D90" s="294"/>
      <c r="E90" s="294"/>
      <c r="F90" s="294"/>
      <c r="G90" s="294"/>
      <c r="J90" s="294"/>
      <c r="K90" s="294"/>
      <c r="L90" s="294"/>
      <c r="M90" s="294"/>
    </row>
    <row r="91" spans="2:13" ht="30" customHeight="1" x14ac:dyDescent="0.2">
      <c r="B91" s="294"/>
      <c r="C91" s="294"/>
      <c r="D91" s="294"/>
      <c r="E91" s="294"/>
      <c r="F91" s="294"/>
      <c r="G91" s="294"/>
      <c r="J91" s="294"/>
      <c r="K91" s="294"/>
      <c r="L91" s="294"/>
      <c r="M91" s="294"/>
    </row>
    <row r="92" spans="2:13" ht="30" customHeight="1" x14ac:dyDescent="0.2">
      <c r="B92" s="294"/>
      <c r="C92" s="294"/>
      <c r="D92" s="294"/>
      <c r="E92" s="294"/>
      <c r="F92" s="294"/>
      <c r="G92" s="294"/>
      <c r="J92" s="294"/>
      <c r="K92" s="294"/>
      <c r="L92" s="294"/>
      <c r="M92" s="294"/>
    </row>
    <row r="93" spans="2:13" ht="36.75" customHeight="1" x14ac:dyDescent="0.2">
      <c r="B93" s="294"/>
      <c r="C93" s="294"/>
      <c r="D93" s="294"/>
      <c r="E93" s="294"/>
      <c r="F93" s="294"/>
      <c r="G93" s="294"/>
      <c r="J93" s="294"/>
      <c r="K93" s="294"/>
      <c r="L93" s="294"/>
      <c r="M93" s="294"/>
    </row>
    <row r="94" spans="2:13" ht="38.25" customHeight="1" x14ac:dyDescent="0.2">
      <c r="B94" s="294"/>
      <c r="C94" s="294"/>
      <c r="D94" s="294"/>
      <c r="E94" s="294"/>
      <c r="F94" s="294"/>
      <c r="G94" s="294"/>
      <c r="J94" s="294"/>
      <c r="K94" s="294"/>
      <c r="L94" s="294"/>
      <c r="M94" s="294"/>
    </row>
    <row r="95" spans="2:13" ht="38.25" customHeight="1" x14ac:dyDescent="0.2">
      <c r="B95" s="294"/>
      <c r="C95" s="294"/>
      <c r="D95" s="294"/>
      <c r="E95" s="294"/>
      <c r="F95" s="294"/>
      <c r="G95" s="294"/>
      <c r="J95" s="294"/>
      <c r="K95" s="294"/>
      <c r="L95" s="294"/>
      <c r="M95" s="294"/>
    </row>
    <row r="96" spans="2:13" ht="35.1" customHeight="1" x14ac:dyDescent="0.2">
      <c r="B96" s="294"/>
      <c r="C96" s="294"/>
      <c r="D96" s="294"/>
      <c r="E96" s="294"/>
      <c r="F96" s="294"/>
      <c r="G96" s="294"/>
      <c r="J96" s="294"/>
      <c r="K96" s="294"/>
      <c r="L96" s="294"/>
      <c r="M96" s="294"/>
    </row>
    <row r="97" spans="2:13" ht="30" customHeight="1" x14ac:dyDescent="0.2">
      <c r="B97" s="294"/>
      <c r="C97" s="294"/>
      <c r="D97" s="294"/>
      <c r="E97" s="294"/>
      <c r="F97" s="294"/>
      <c r="G97" s="294"/>
      <c r="J97" s="294"/>
      <c r="K97" s="294"/>
      <c r="L97" s="294"/>
      <c r="M97" s="294"/>
    </row>
    <row r="98" spans="2:13" ht="30" customHeight="1" x14ac:dyDescent="0.2">
      <c r="B98" s="294"/>
      <c r="C98" s="294"/>
      <c r="D98" s="294"/>
      <c r="E98" s="294"/>
      <c r="F98" s="294"/>
      <c r="G98" s="294"/>
      <c r="J98" s="294"/>
      <c r="K98" s="294"/>
      <c r="L98" s="294"/>
      <c r="M98" s="294"/>
    </row>
    <row r="99" spans="2:13" ht="35.25" customHeight="1" x14ac:dyDescent="0.2">
      <c r="B99" s="294"/>
      <c r="C99" s="294"/>
      <c r="D99" s="294"/>
      <c r="E99" s="294"/>
      <c r="F99" s="294"/>
      <c r="G99" s="294"/>
      <c r="J99" s="294"/>
      <c r="K99" s="294"/>
      <c r="L99" s="294"/>
      <c r="M99" s="294"/>
    </row>
    <row r="100" spans="2:13" ht="38.25" customHeight="1" x14ac:dyDescent="0.2">
      <c r="B100" s="294"/>
      <c r="C100" s="294"/>
      <c r="D100" s="294"/>
      <c r="E100" s="294"/>
      <c r="F100" s="294"/>
      <c r="G100" s="294"/>
      <c r="J100" s="294"/>
      <c r="K100" s="294"/>
      <c r="L100" s="294"/>
      <c r="M100" s="294"/>
    </row>
    <row r="101" spans="2:13" ht="38.25" customHeight="1" x14ac:dyDescent="0.2">
      <c r="B101" s="294"/>
      <c r="C101" s="294"/>
      <c r="D101" s="294"/>
      <c r="E101" s="294"/>
      <c r="F101" s="294"/>
      <c r="G101" s="294"/>
      <c r="J101" s="294"/>
      <c r="K101" s="294"/>
      <c r="L101" s="294"/>
      <c r="M101" s="294"/>
    </row>
    <row r="102" spans="2:13" ht="30" customHeight="1" x14ac:dyDescent="0.2">
      <c r="B102" s="294"/>
      <c r="C102" s="294"/>
      <c r="D102" s="294"/>
      <c r="E102" s="294"/>
      <c r="F102" s="294"/>
      <c r="G102" s="294"/>
      <c r="J102" s="294"/>
      <c r="K102" s="294"/>
      <c r="L102" s="294"/>
      <c r="M102" s="294"/>
    </row>
    <row r="103" spans="2:13" ht="30" customHeight="1" x14ac:dyDescent="0.2">
      <c r="B103" s="294"/>
      <c r="C103" s="294"/>
      <c r="D103" s="294"/>
      <c r="E103" s="294"/>
      <c r="F103" s="294"/>
      <c r="G103" s="294"/>
      <c r="J103" s="294"/>
      <c r="K103" s="294"/>
      <c r="L103" s="294"/>
      <c r="M103" s="294"/>
    </row>
    <row r="104" spans="2:13" ht="60" customHeight="1" x14ac:dyDescent="0.2">
      <c r="B104" s="294"/>
      <c r="C104" s="294"/>
      <c r="D104" s="294"/>
      <c r="E104" s="294"/>
      <c r="F104" s="294"/>
      <c r="G104" s="294"/>
      <c r="J104" s="294"/>
      <c r="K104" s="294"/>
      <c r="L104" s="294"/>
      <c r="M104" s="294"/>
    </row>
    <row r="105" spans="2:13" ht="38.25" customHeight="1" x14ac:dyDescent="0.2">
      <c r="B105" s="294"/>
      <c r="C105" s="294"/>
      <c r="D105" s="294"/>
      <c r="E105" s="294"/>
      <c r="F105" s="294"/>
      <c r="G105" s="294"/>
      <c r="J105" s="294"/>
      <c r="K105" s="294"/>
      <c r="L105" s="294"/>
      <c r="M105" s="294"/>
    </row>
    <row r="106" spans="2:13" ht="38.25" customHeight="1" x14ac:dyDescent="0.2">
      <c r="B106" s="294"/>
      <c r="C106" s="294"/>
      <c r="D106" s="294"/>
      <c r="E106" s="294"/>
      <c r="F106" s="294"/>
      <c r="G106" s="294"/>
      <c r="J106" s="294"/>
      <c r="K106" s="294"/>
      <c r="L106" s="294"/>
      <c r="M106" s="294"/>
    </row>
    <row r="107" spans="2:13" ht="38.25" customHeight="1" x14ac:dyDescent="0.2">
      <c r="B107" s="294"/>
      <c r="C107" s="294"/>
      <c r="D107" s="294"/>
      <c r="E107" s="294"/>
      <c r="F107" s="294"/>
      <c r="G107" s="294"/>
      <c r="J107" s="294"/>
      <c r="K107" s="294"/>
      <c r="L107" s="294"/>
      <c r="M107" s="294"/>
    </row>
    <row r="108" spans="2:13" ht="30" customHeight="1" x14ac:dyDescent="0.2">
      <c r="B108" s="294"/>
      <c r="C108" s="294"/>
      <c r="D108" s="294"/>
      <c r="E108" s="294"/>
      <c r="F108" s="294"/>
      <c r="G108" s="294"/>
      <c r="J108" s="294"/>
      <c r="K108" s="294"/>
      <c r="L108" s="294"/>
      <c r="M108" s="294"/>
    </row>
    <row r="109" spans="2:13" ht="30" customHeight="1" x14ac:dyDescent="0.2">
      <c r="B109" s="294"/>
      <c r="C109" s="294"/>
      <c r="D109" s="294"/>
      <c r="E109" s="294"/>
      <c r="F109" s="294"/>
      <c r="G109" s="294"/>
      <c r="J109" s="294"/>
      <c r="K109" s="294"/>
      <c r="L109" s="294"/>
      <c r="M109" s="294"/>
    </row>
    <row r="110" spans="2:13" ht="35.25" customHeight="1" x14ac:dyDescent="0.2">
      <c r="B110" s="294"/>
      <c r="C110" s="294"/>
      <c r="D110" s="294"/>
      <c r="E110" s="294"/>
      <c r="F110" s="294"/>
      <c r="G110" s="294"/>
      <c r="J110" s="294"/>
      <c r="K110" s="294"/>
      <c r="L110" s="294"/>
      <c r="M110" s="294"/>
    </row>
    <row r="111" spans="2:13" ht="39.75" customHeight="1" x14ac:dyDescent="0.2">
      <c r="B111" s="294"/>
      <c r="C111" s="294"/>
      <c r="D111" s="294"/>
      <c r="E111" s="294"/>
      <c r="F111" s="294"/>
      <c r="G111" s="294"/>
      <c r="J111" s="294"/>
      <c r="K111" s="294"/>
      <c r="L111" s="294"/>
      <c r="M111" s="294"/>
    </row>
    <row r="112" spans="2:13" ht="38.25" customHeight="1" x14ac:dyDescent="0.2">
      <c r="B112" s="294"/>
      <c r="C112" s="294"/>
      <c r="D112" s="294"/>
      <c r="E112" s="294"/>
      <c r="F112" s="294"/>
      <c r="G112" s="294"/>
      <c r="J112" s="294"/>
      <c r="K112" s="294"/>
      <c r="L112" s="294"/>
      <c r="M112" s="294"/>
    </row>
    <row r="113" spans="2:13" ht="38.25" customHeight="1" x14ac:dyDescent="0.2">
      <c r="B113" s="294"/>
      <c r="C113" s="294"/>
      <c r="D113" s="294"/>
      <c r="E113" s="294"/>
      <c r="F113" s="294"/>
      <c r="G113" s="294"/>
      <c r="J113" s="294"/>
      <c r="K113" s="294"/>
      <c r="L113" s="294"/>
      <c r="M113" s="294"/>
    </row>
    <row r="114" spans="2:13" ht="36" customHeight="1" x14ac:dyDescent="0.2">
      <c r="B114" s="294"/>
      <c r="C114" s="294"/>
      <c r="D114" s="294"/>
      <c r="E114" s="294"/>
      <c r="F114" s="294"/>
      <c r="G114" s="294"/>
      <c r="J114" s="294"/>
      <c r="K114" s="294"/>
      <c r="L114" s="294"/>
      <c r="M114" s="294"/>
    </row>
    <row r="115" spans="2:13" ht="37.5" customHeight="1" x14ac:dyDescent="0.2">
      <c r="B115" s="294"/>
      <c r="C115" s="294"/>
      <c r="D115" s="294"/>
      <c r="E115" s="294"/>
      <c r="F115" s="294"/>
      <c r="G115" s="294"/>
      <c r="J115" s="294"/>
      <c r="K115" s="294"/>
      <c r="L115" s="294"/>
      <c r="M115" s="294"/>
    </row>
    <row r="116" spans="2:13" ht="30" customHeight="1" x14ac:dyDescent="0.2">
      <c r="B116" s="294"/>
      <c r="C116" s="294"/>
      <c r="D116" s="294"/>
      <c r="E116" s="294"/>
      <c r="F116" s="294"/>
      <c r="G116" s="294"/>
      <c r="J116" s="294"/>
      <c r="K116" s="294"/>
      <c r="L116" s="294"/>
      <c r="M116" s="294"/>
    </row>
    <row r="117" spans="2:13" ht="33.75" customHeight="1" x14ac:dyDescent="0.2">
      <c r="B117" s="294"/>
      <c r="C117" s="294"/>
      <c r="D117" s="294"/>
      <c r="E117" s="294"/>
      <c r="F117" s="294"/>
      <c r="G117" s="294"/>
      <c r="J117" s="294"/>
      <c r="K117" s="294"/>
      <c r="L117" s="294"/>
      <c r="M117" s="294"/>
    </row>
    <row r="118" spans="2:13" ht="38.25" customHeight="1" x14ac:dyDescent="0.2">
      <c r="B118" s="294"/>
      <c r="C118" s="294"/>
      <c r="D118" s="294"/>
      <c r="E118" s="294"/>
      <c r="F118" s="294"/>
      <c r="G118" s="294"/>
      <c r="J118" s="294"/>
      <c r="K118" s="294"/>
      <c r="L118" s="294"/>
      <c r="M118" s="294"/>
    </row>
    <row r="119" spans="2:13" ht="38.25" customHeight="1" x14ac:dyDescent="0.2">
      <c r="B119" s="294"/>
      <c r="C119" s="294"/>
      <c r="D119" s="294"/>
      <c r="E119" s="294"/>
      <c r="F119" s="294"/>
      <c r="G119" s="294"/>
      <c r="J119" s="294"/>
      <c r="K119" s="294"/>
      <c r="L119" s="294"/>
      <c r="M119" s="294"/>
    </row>
    <row r="120" spans="2:13" ht="12.75" x14ac:dyDescent="0.2">
      <c r="B120" s="294"/>
      <c r="C120" s="294"/>
      <c r="D120" s="294"/>
      <c r="E120" s="294"/>
      <c r="F120" s="294"/>
      <c r="G120" s="294"/>
      <c r="J120" s="294"/>
      <c r="K120" s="294"/>
      <c r="L120" s="294"/>
      <c r="M120" s="294"/>
    </row>
    <row r="121" spans="2:13" ht="12.75" x14ac:dyDescent="0.2">
      <c r="B121" s="294"/>
      <c r="C121" s="294"/>
      <c r="D121" s="294"/>
      <c r="E121" s="294"/>
      <c r="F121" s="294"/>
      <c r="G121" s="294"/>
      <c r="J121" s="294"/>
      <c r="K121" s="294"/>
      <c r="L121" s="294"/>
      <c r="M121" s="294"/>
    </row>
    <row r="122" spans="2:13" ht="12.75" x14ac:dyDescent="0.2">
      <c r="B122" s="294"/>
      <c r="C122" s="294"/>
      <c r="D122" s="294"/>
      <c r="E122" s="294"/>
      <c r="F122" s="294"/>
      <c r="G122" s="294"/>
      <c r="J122" s="294"/>
      <c r="K122" s="294"/>
      <c r="L122" s="294"/>
      <c r="M122" s="294"/>
    </row>
  </sheetData>
  <mergeCells count="10">
    <mergeCell ref="G15:G17"/>
    <mergeCell ref="B2:G2"/>
    <mergeCell ref="B32:G32"/>
    <mergeCell ref="B33:G50"/>
    <mergeCell ref="E4:E5"/>
    <mergeCell ref="B19:G19"/>
    <mergeCell ref="E20:E24"/>
    <mergeCell ref="B25:G25"/>
    <mergeCell ref="E26:E27"/>
    <mergeCell ref="E15:E17"/>
  </mergeCells>
  <phoneticPr fontId="0" type="noConversion"/>
  <conditionalFormatting sqref="D32:D35">
    <cfRule type="cellIs" dxfId="4" priority="1" stopIfTrue="1" operator="between">
      <formula>#REF!</formula>
      <formula>#REF!</formula>
    </cfRule>
  </conditionalFormatting>
  <dataValidations count="2">
    <dataValidation allowBlank="1" sqref="F11 F1:F3 F7 F83:F65496 F51:F63 F32" xr:uid="{00000000-0002-0000-0400-000000000000}"/>
    <dataValidation type="textLength" allowBlank="1" showDropDown="1" showErrorMessage="1" errorTitle="Caracter Inválido!!!" error="Entre com x ou X. Se o quesito não se aplica deixe em branco" sqref="E11 E1:E3 E83:E65496 E7 E51:E63 E32" xr:uid="{00000000-0002-0000-0400-000001000000}">
      <formula1>1</formula1>
      <formula2>1500</formula2>
    </dataValidation>
  </dataValidations>
  <pageMargins left="0.78740157480314965" right="0.78740157480314965" top="0.98425196850393704" bottom="0.98425196850393704" header="0.51181102362204722" footer="0.51181102362204722"/>
  <pageSetup paperSize="9" scale="50" orientation="portrait" r:id="rId1"/>
  <headerFooter alignWithMargins="0"/>
  <colBreaks count="1" manualBreakCount="1">
    <brk id="1" max="5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dimension ref="B1:M89"/>
  <sheetViews>
    <sheetView showGridLines="0" topLeftCell="A46" zoomScale="75" zoomScaleNormal="75" workbookViewId="0">
      <selection activeCell="B60" sqref="B60"/>
    </sheetView>
  </sheetViews>
  <sheetFormatPr defaultRowHeight="15" x14ac:dyDescent="0.25"/>
  <cols>
    <col min="1" max="1" width="1" style="294" customWidth="1"/>
    <col min="2" max="2" width="105.5703125" style="291" customWidth="1"/>
    <col min="3" max="4" width="9.140625" style="292"/>
    <col min="5" max="5" width="25.28515625" style="292" bestFit="1" customWidth="1"/>
    <col min="6" max="6" width="9.140625" style="293"/>
    <col min="7" max="7" width="14" style="294" customWidth="1"/>
    <col min="8" max="8" width="9.140625" style="294" hidden="1" customWidth="1"/>
    <col min="9" max="9" width="11.7109375" style="133" hidden="1" customWidth="1"/>
    <col min="10" max="11" width="12.140625" style="133" hidden="1" customWidth="1"/>
    <col min="12" max="12" width="13.85546875" style="133" hidden="1" customWidth="1"/>
    <col min="13" max="16384" width="9.140625" style="294"/>
  </cols>
  <sheetData>
    <row r="1" spans="2:13" ht="5.25" customHeight="1" thickBot="1" x14ac:dyDescent="0.3"/>
    <row r="2" spans="2:13" ht="50.1" customHeight="1" thickTop="1" thickBot="1" x14ac:dyDescent="0.25">
      <c r="B2" s="508" t="s">
        <v>219</v>
      </c>
      <c r="C2" s="509"/>
      <c r="D2" s="509"/>
      <c r="E2" s="509"/>
      <c r="F2" s="509"/>
      <c r="G2" s="510"/>
      <c r="L2" s="336"/>
      <c r="M2" s="296"/>
    </row>
    <row r="3" spans="2:13" ht="35.1" customHeight="1" x14ac:dyDescent="0.2">
      <c r="B3" s="337" t="s">
        <v>220</v>
      </c>
      <c r="C3" s="251" t="s">
        <v>84</v>
      </c>
      <c r="D3" s="251" t="s">
        <v>85</v>
      </c>
      <c r="E3" s="250" t="s">
        <v>221</v>
      </c>
      <c r="F3" s="251" t="s">
        <v>173</v>
      </c>
      <c r="G3" s="260" t="s">
        <v>174</v>
      </c>
      <c r="I3" s="338" t="s">
        <v>93</v>
      </c>
      <c r="J3" s="338" t="s">
        <v>94</v>
      </c>
      <c r="K3" s="338" t="s">
        <v>38</v>
      </c>
      <c r="L3" s="338" t="s">
        <v>37</v>
      </c>
    </row>
    <row r="4" spans="2:13" ht="30" customHeight="1" x14ac:dyDescent="0.2">
      <c r="B4" s="303" t="s">
        <v>351</v>
      </c>
      <c r="C4" s="244"/>
      <c r="D4" s="244"/>
      <c r="E4" s="305" t="s">
        <v>208</v>
      </c>
      <c r="F4" s="259" t="str">
        <f>IF(OR(C4="x",C4="X",D4="x",D4="X"),"","X")</f>
        <v>X</v>
      </c>
      <c r="G4" s="300" t="s">
        <v>87</v>
      </c>
      <c r="H4" s="133">
        <f>IF(C4="x",1,IF(C4="X",1,0))</f>
        <v>0</v>
      </c>
      <c r="I4" s="301">
        <f t="shared" ref="I4:I8" si="0">IF($H4=1,1,0)</f>
        <v>0</v>
      </c>
      <c r="J4" s="301">
        <f>IF($H4=3,1,0)</f>
        <v>0</v>
      </c>
      <c r="K4" s="301">
        <f>IF($H4=5,1,0)</f>
        <v>0</v>
      </c>
      <c r="L4" s="301">
        <f>IF(F4="x",1,IF(F4="X",1,0))</f>
        <v>1</v>
      </c>
    </row>
    <row r="5" spans="2:13" ht="35.1" customHeight="1" x14ac:dyDescent="0.2">
      <c r="B5" s="304" t="s">
        <v>352</v>
      </c>
      <c r="C5" s="244"/>
      <c r="D5" s="244"/>
      <c r="E5" s="305" t="s">
        <v>222</v>
      </c>
      <c r="F5" s="259" t="str">
        <f>IF(OR(C5="x",C5="X",D5="x",D5="X"),"","X")</f>
        <v>X</v>
      </c>
      <c r="G5" s="300" t="s">
        <v>87</v>
      </c>
      <c r="H5" s="133">
        <f>IF(C5="x",1,IF(C5="X",1,0))</f>
        <v>0</v>
      </c>
      <c r="I5" s="301">
        <f t="shared" si="0"/>
        <v>0</v>
      </c>
      <c r="J5" s="301">
        <f>IF($H5=3,1,0)</f>
        <v>0</v>
      </c>
      <c r="K5" s="301">
        <f>IF($H5=5,1,0)</f>
        <v>0</v>
      </c>
      <c r="L5" s="301">
        <f>IF(F5="x",1,IF(F5="X",1,0))</f>
        <v>1</v>
      </c>
    </row>
    <row r="6" spans="2:13" ht="40.5" customHeight="1" x14ac:dyDescent="0.2">
      <c r="B6" s="304" t="s">
        <v>353</v>
      </c>
      <c r="C6" s="244"/>
      <c r="D6" s="244"/>
      <c r="E6" s="305" t="s">
        <v>223</v>
      </c>
      <c r="F6" s="290" t="str">
        <f>IF(OR(C6="x",C6="X",D6="x",D6="X"),"","X")</f>
        <v>X</v>
      </c>
      <c r="G6" s="300" t="s">
        <v>87</v>
      </c>
      <c r="H6" s="133">
        <f>IF(C6="x",1,IF(C6="X",1,0))</f>
        <v>0</v>
      </c>
      <c r="I6" s="301">
        <f t="shared" si="0"/>
        <v>0</v>
      </c>
      <c r="J6" s="301">
        <f>IF($H6=3,1,0)</f>
        <v>0</v>
      </c>
      <c r="K6" s="301">
        <f>IF($H6=5,1,0)</f>
        <v>0</v>
      </c>
      <c r="L6" s="301">
        <f>IF(F6="x",1,IF(F6="X",1,0))</f>
        <v>1</v>
      </c>
    </row>
    <row r="7" spans="2:13" ht="31.5" customHeight="1" x14ac:dyDescent="0.2">
      <c r="B7" s="304" t="s">
        <v>354</v>
      </c>
      <c r="C7" s="244"/>
      <c r="D7" s="244"/>
      <c r="E7" s="305" t="s">
        <v>224</v>
      </c>
      <c r="F7" s="259" t="str">
        <f>IF(OR(C7="x",C7="X",D7="x",D7="X"),"","X")</f>
        <v>X</v>
      </c>
      <c r="G7" s="300" t="s">
        <v>87</v>
      </c>
      <c r="H7" s="133">
        <f>IF(C7="x",1,IF(C7="X",1,0))</f>
        <v>0</v>
      </c>
      <c r="I7" s="301">
        <f t="shared" si="0"/>
        <v>0</v>
      </c>
      <c r="J7" s="301">
        <f>IF($H7=3,1,0)</f>
        <v>0</v>
      </c>
      <c r="K7" s="301">
        <f>IF($H7=5,1,0)</f>
        <v>0</v>
      </c>
      <c r="L7" s="301">
        <f>IF(F7="x",1,IF(F7="X",1,0))</f>
        <v>1</v>
      </c>
    </row>
    <row r="8" spans="2:13" ht="35.25" customHeight="1" x14ac:dyDescent="0.2">
      <c r="B8" s="339" t="s">
        <v>355</v>
      </c>
      <c r="C8" s="580"/>
      <c r="D8" s="580"/>
      <c r="E8" s="590" t="s">
        <v>225</v>
      </c>
      <c r="F8" s="583" t="str">
        <f>IF(OR(C8="x",C8="X",D8="x",D8="X"),"","X")</f>
        <v>X</v>
      </c>
      <c r="G8" s="577" t="s">
        <v>88</v>
      </c>
      <c r="H8" s="340">
        <f>IF(C8="x",3,IF(C8="X",3,0))</f>
        <v>0</v>
      </c>
      <c r="I8" s="301">
        <f t="shared" si="0"/>
        <v>0</v>
      </c>
      <c r="J8" s="301">
        <f>IF($H8=3,1,0)</f>
        <v>0</v>
      </c>
      <c r="K8" s="301">
        <f>IF($H8=5,1,0)</f>
        <v>0</v>
      </c>
      <c r="L8" s="301">
        <f>IF(F7="x",3,IF(F7="X",3,0))</f>
        <v>3</v>
      </c>
    </row>
    <row r="9" spans="2:13" ht="33" customHeight="1" x14ac:dyDescent="0.2">
      <c r="B9" s="341" t="s">
        <v>226</v>
      </c>
      <c r="C9" s="581"/>
      <c r="D9" s="581"/>
      <c r="E9" s="590"/>
      <c r="F9" s="584"/>
      <c r="G9" s="578"/>
      <c r="H9" s="340"/>
      <c r="I9" s="301"/>
      <c r="J9" s="301"/>
      <c r="K9" s="301"/>
      <c r="L9" s="301"/>
    </row>
    <row r="10" spans="2:13" ht="27" customHeight="1" x14ac:dyDescent="0.2">
      <c r="B10" s="341" t="s">
        <v>227</v>
      </c>
      <c r="C10" s="581"/>
      <c r="D10" s="581"/>
      <c r="E10" s="590"/>
      <c r="F10" s="584"/>
      <c r="G10" s="586"/>
      <c r="H10" s="340"/>
      <c r="I10" s="310"/>
      <c r="J10" s="310"/>
      <c r="K10" s="310"/>
      <c r="L10" s="310"/>
    </row>
    <row r="11" spans="2:13" ht="29.25" customHeight="1" x14ac:dyDescent="0.2">
      <c r="B11" s="341" t="s">
        <v>228</v>
      </c>
      <c r="C11" s="582"/>
      <c r="D11" s="582"/>
      <c r="E11" s="590"/>
      <c r="F11" s="585"/>
      <c r="G11" s="579"/>
      <c r="H11" s="340"/>
      <c r="I11" s="310"/>
      <c r="J11" s="310"/>
      <c r="K11" s="310"/>
      <c r="L11" s="310"/>
    </row>
    <row r="12" spans="2:13" ht="52.5" customHeight="1" x14ac:dyDescent="0.2">
      <c r="B12" s="304" t="s">
        <v>356</v>
      </c>
      <c r="C12" s="244"/>
      <c r="D12" s="244"/>
      <c r="E12" s="312" t="s">
        <v>229</v>
      </c>
      <c r="F12" s="259" t="str">
        <f t="shared" ref="F12:F17" si="1">IF(OR(C12="x",C12="X",D12="x",D12="X"),"","X")</f>
        <v>X</v>
      </c>
      <c r="G12" s="311" t="s">
        <v>88</v>
      </c>
      <c r="H12" s="133">
        <f>IF(C12="x",3,IF(C12="X",3,0))</f>
        <v>0</v>
      </c>
      <c r="I12" s="301">
        <f t="shared" ref="I12:I17" si="2">IF($H12=1,1,0)</f>
        <v>0</v>
      </c>
      <c r="J12" s="301">
        <f t="shared" ref="J12:J17" si="3">IF($H12=3,1,0)</f>
        <v>0</v>
      </c>
      <c r="K12" s="301">
        <f t="shared" ref="K12:K17" si="4">IF($H12=5,1,0)</f>
        <v>0</v>
      </c>
      <c r="L12" s="301">
        <f>IF(F12="x",3,IF(F12="X",3,0))</f>
        <v>3</v>
      </c>
    </row>
    <row r="13" spans="2:13" ht="44.25" customHeight="1" x14ac:dyDescent="0.2">
      <c r="B13" s="304" t="s">
        <v>357</v>
      </c>
      <c r="C13" s="244"/>
      <c r="D13" s="244"/>
      <c r="E13" s="312" t="s">
        <v>231</v>
      </c>
      <c r="F13" s="259" t="str">
        <f t="shared" si="1"/>
        <v>X</v>
      </c>
      <c r="G13" s="300" t="s">
        <v>88</v>
      </c>
      <c r="H13" s="133">
        <f>IF(C13="x",3,IF(C13="X",3,0))</f>
        <v>0</v>
      </c>
      <c r="I13" s="301">
        <f t="shared" si="2"/>
        <v>0</v>
      </c>
      <c r="J13" s="301">
        <f t="shared" si="3"/>
        <v>0</v>
      </c>
      <c r="K13" s="301">
        <f t="shared" si="4"/>
        <v>0</v>
      </c>
      <c r="L13" s="301">
        <f>IF(F13="x",3,IF(F13="X",3,0))</f>
        <v>3</v>
      </c>
    </row>
    <row r="14" spans="2:13" ht="45" customHeight="1" x14ac:dyDescent="0.2">
      <c r="B14" s="304" t="s">
        <v>358</v>
      </c>
      <c r="C14" s="244"/>
      <c r="D14" s="244"/>
      <c r="E14" s="312" t="s">
        <v>232</v>
      </c>
      <c r="F14" s="290" t="str">
        <f t="shared" si="1"/>
        <v>X</v>
      </c>
      <c r="G14" s="300" t="s">
        <v>88</v>
      </c>
      <c r="H14" s="133">
        <f>IF(C14="x",3,IF(C14="X",3,0))</f>
        <v>0</v>
      </c>
      <c r="I14" s="301">
        <f t="shared" si="2"/>
        <v>0</v>
      </c>
      <c r="J14" s="301">
        <f t="shared" si="3"/>
        <v>0</v>
      </c>
      <c r="K14" s="301">
        <f t="shared" si="4"/>
        <v>0</v>
      </c>
      <c r="L14" s="301">
        <f>IF(F14="x",3,IF(F14="X",3,0))</f>
        <v>3</v>
      </c>
    </row>
    <row r="15" spans="2:13" ht="34.5" customHeight="1" x14ac:dyDescent="0.2">
      <c r="B15" s="304" t="s">
        <v>359</v>
      </c>
      <c r="C15" s="244"/>
      <c r="D15" s="244"/>
      <c r="E15" s="342" t="s">
        <v>233</v>
      </c>
      <c r="F15" s="259" t="str">
        <f t="shared" si="1"/>
        <v>X</v>
      </c>
      <c r="G15" s="300" t="s">
        <v>88</v>
      </c>
      <c r="H15" s="133">
        <f>IF(C15="x",3,IF(C15="X",3,0))</f>
        <v>0</v>
      </c>
      <c r="I15" s="301">
        <f t="shared" si="2"/>
        <v>0</v>
      </c>
      <c r="J15" s="301">
        <f t="shared" si="3"/>
        <v>0</v>
      </c>
      <c r="K15" s="301">
        <f t="shared" si="4"/>
        <v>0</v>
      </c>
      <c r="L15" s="301">
        <f>IF(F15="x",3,IF(F15="X",3,0))</f>
        <v>3</v>
      </c>
    </row>
    <row r="16" spans="2:13" ht="30" customHeight="1" x14ac:dyDescent="0.2">
      <c r="B16" s="304" t="s">
        <v>360</v>
      </c>
      <c r="C16" s="244"/>
      <c r="D16" s="244"/>
      <c r="E16" s="344" t="s">
        <v>234</v>
      </c>
      <c r="F16" s="259" t="str">
        <f t="shared" si="1"/>
        <v>X</v>
      </c>
      <c r="G16" s="300" t="s">
        <v>89</v>
      </c>
      <c r="H16" s="133">
        <f>IF(C16="x",5,IF(C16="X",5,0))</f>
        <v>0</v>
      </c>
      <c r="I16" s="301">
        <f t="shared" si="2"/>
        <v>0</v>
      </c>
      <c r="J16" s="301">
        <f t="shared" si="3"/>
        <v>0</v>
      </c>
      <c r="K16" s="301">
        <f t="shared" si="4"/>
        <v>0</v>
      </c>
      <c r="L16" s="301">
        <f>IF(F16="x",5,IF(F16="X",5,0))</f>
        <v>5</v>
      </c>
    </row>
    <row r="17" spans="2:12" ht="30" customHeight="1" x14ac:dyDescent="0.2">
      <c r="B17" s="304" t="s">
        <v>361</v>
      </c>
      <c r="C17" s="244"/>
      <c r="D17" s="244"/>
      <c r="E17" s="305" t="s">
        <v>370</v>
      </c>
      <c r="F17" s="259" t="str">
        <f t="shared" si="1"/>
        <v>X</v>
      </c>
      <c r="G17" s="300" t="s">
        <v>87</v>
      </c>
      <c r="H17" s="133">
        <f>IF(C17="x",1,IF(C17="X",1,0))</f>
        <v>0</v>
      </c>
      <c r="I17" s="301">
        <f t="shared" si="2"/>
        <v>0</v>
      </c>
      <c r="J17" s="301">
        <f t="shared" si="3"/>
        <v>0</v>
      </c>
      <c r="K17" s="301">
        <f t="shared" si="4"/>
        <v>0</v>
      </c>
      <c r="L17" s="301">
        <f>IF(F17="x",1,IF(F17="X",1,0))</f>
        <v>1</v>
      </c>
    </row>
    <row r="18" spans="2:12" ht="30" customHeight="1" x14ac:dyDescent="0.2">
      <c r="B18" s="530" t="s">
        <v>380</v>
      </c>
      <c r="C18" s="531"/>
      <c r="D18" s="531"/>
      <c r="E18" s="531"/>
      <c r="F18" s="531"/>
      <c r="G18" s="532"/>
      <c r="I18" s="310"/>
      <c r="J18" s="310"/>
      <c r="K18" s="310"/>
    </row>
    <row r="19" spans="2:12" ht="30" customHeight="1" x14ac:dyDescent="0.2">
      <c r="B19" s="304" t="s">
        <v>362</v>
      </c>
      <c r="C19" s="244"/>
      <c r="D19" s="244"/>
      <c r="E19" s="528" t="s">
        <v>213</v>
      </c>
      <c r="F19" s="242" t="str">
        <f t="shared" ref="F19:F26" si="5">IF(OR(C19="x",C19="X",D19="x",D19="X"),"","X")</f>
        <v>X</v>
      </c>
      <c r="G19" s="345" t="s">
        <v>88</v>
      </c>
      <c r="H19" s="133">
        <f t="shared" ref="H19:H25" si="6">IF(C19="x",3,IF(C19="X",3,0))</f>
        <v>0</v>
      </c>
      <c r="I19" s="301">
        <f t="shared" ref="I19:I26" si="7">IF($H19=1,1,0)</f>
        <v>0</v>
      </c>
      <c r="J19" s="301">
        <f t="shared" ref="J19:J26" si="8">IF($H19=3,1,0)</f>
        <v>0</v>
      </c>
      <c r="K19" s="301">
        <f t="shared" ref="K19:K26" si="9">IF($H19=5,1,0)</f>
        <v>0</v>
      </c>
      <c r="L19" s="301">
        <f t="shared" ref="L19:L25" si="10">IF(F19="x",3,IF(F19="X",3,0))</f>
        <v>3</v>
      </c>
    </row>
    <row r="20" spans="2:12" ht="31.5" customHeight="1" x14ac:dyDescent="0.2">
      <c r="B20" s="304" t="s">
        <v>363</v>
      </c>
      <c r="C20" s="244"/>
      <c r="D20" s="244"/>
      <c r="E20" s="529"/>
      <c r="F20" s="259" t="str">
        <f t="shared" si="5"/>
        <v>X</v>
      </c>
      <c r="G20" s="300" t="s">
        <v>88</v>
      </c>
      <c r="H20" s="133">
        <f t="shared" si="6"/>
        <v>0</v>
      </c>
      <c r="I20" s="301">
        <f t="shared" si="7"/>
        <v>0</v>
      </c>
      <c r="J20" s="301">
        <f t="shared" si="8"/>
        <v>0</v>
      </c>
      <c r="K20" s="301">
        <f t="shared" si="9"/>
        <v>0</v>
      </c>
      <c r="L20" s="301">
        <f t="shared" si="10"/>
        <v>3</v>
      </c>
    </row>
    <row r="21" spans="2:12" ht="38.25" customHeight="1" x14ac:dyDescent="0.2">
      <c r="B21" s="304" t="s">
        <v>364</v>
      </c>
      <c r="C21" s="244"/>
      <c r="D21" s="244"/>
      <c r="E21" s="529"/>
      <c r="F21" s="259" t="str">
        <f t="shared" si="5"/>
        <v>X</v>
      </c>
      <c r="G21" s="300" t="s">
        <v>88</v>
      </c>
      <c r="H21" s="133">
        <f t="shared" si="6"/>
        <v>0</v>
      </c>
      <c r="I21" s="301">
        <f t="shared" si="7"/>
        <v>0</v>
      </c>
      <c r="J21" s="301">
        <f t="shared" si="8"/>
        <v>0</v>
      </c>
      <c r="K21" s="301">
        <f t="shared" si="9"/>
        <v>0</v>
      </c>
      <c r="L21" s="301">
        <f t="shared" si="10"/>
        <v>3</v>
      </c>
    </row>
    <row r="22" spans="2:12" ht="41.25" customHeight="1" x14ac:dyDescent="0.2">
      <c r="B22" s="304" t="s">
        <v>365</v>
      </c>
      <c r="C22" s="244"/>
      <c r="D22" s="244"/>
      <c r="E22" s="529"/>
      <c r="F22" s="259" t="str">
        <f t="shared" si="5"/>
        <v>X</v>
      </c>
      <c r="G22" s="300" t="s">
        <v>88</v>
      </c>
      <c r="H22" s="133">
        <f t="shared" si="6"/>
        <v>0</v>
      </c>
      <c r="I22" s="301">
        <f t="shared" si="7"/>
        <v>0</v>
      </c>
      <c r="J22" s="301">
        <f t="shared" si="8"/>
        <v>0</v>
      </c>
      <c r="K22" s="301">
        <f t="shared" si="9"/>
        <v>0</v>
      </c>
      <c r="L22" s="301">
        <f t="shared" si="10"/>
        <v>3</v>
      </c>
    </row>
    <row r="23" spans="2:12" ht="33" customHeight="1" x14ac:dyDescent="0.2">
      <c r="B23" s="304" t="s">
        <v>366</v>
      </c>
      <c r="C23" s="244"/>
      <c r="D23" s="244"/>
      <c r="E23" s="529"/>
      <c r="F23" s="290" t="str">
        <f t="shared" si="5"/>
        <v>X</v>
      </c>
      <c r="G23" s="300" t="s">
        <v>88</v>
      </c>
      <c r="H23" s="133">
        <f t="shared" si="6"/>
        <v>0</v>
      </c>
      <c r="I23" s="301">
        <f t="shared" si="7"/>
        <v>0</v>
      </c>
      <c r="J23" s="301">
        <f t="shared" si="8"/>
        <v>0</v>
      </c>
      <c r="K23" s="301">
        <f t="shared" si="9"/>
        <v>0</v>
      </c>
      <c r="L23" s="301">
        <f t="shared" si="10"/>
        <v>3</v>
      </c>
    </row>
    <row r="24" spans="2:12" ht="34.5" customHeight="1" x14ac:dyDescent="0.2">
      <c r="B24" s="304" t="s">
        <v>367</v>
      </c>
      <c r="C24" s="244"/>
      <c r="D24" s="244"/>
      <c r="E24" s="533"/>
      <c r="F24" s="259" t="str">
        <f t="shared" si="5"/>
        <v>X</v>
      </c>
      <c r="G24" s="300" t="s">
        <v>88</v>
      </c>
      <c r="H24" s="133">
        <f t="shared" si="6"/>
        <v>0</v>
      </c>
      <c r="I24" s="301">
        <f t="shared" si="7"/>
        <v>0</v>
      </c>
      <c r="J24" s="301">
        <f t="shared" si="8"/>
        <v>0</v>
      </c>
      <c r="K24" s="301">
        <f t="shared" si="9"/>
        <v>0</v>
      </c>
      <c r="L24" s="301">
        <f t="shared" si="10"/>
        <v>3</v>
      </c>
    </row>
    <row r="25" spans="2:12" ht="35.1" customHeight="1" x14ac:dyDescent="0.2">
      <c r="B25" s="304" t="s">
        <v>368</v>
      </c>
      <c r="C25" s="244"/>
      <c r="D25" s="244"/>
      <c r="E25" s="344" t="s">
        <v>229</v>
      </c>
      <c r="F25" s="259" t="str">
        <f t="shared" si="5"/>
        <v>X</v>
      </c>
      <c r="G25" s="300" t="s">
        <v>88</v>
      </c>
      <c r="H25" s="133">
        <f t="shared" si="6"/>
        <v>0</v>
      </c>
      <c r="I25" s="301">
        <f t="shared" si="7"/>
        <v>0</v>
      </c>
      <c r="J25" s="301">
        <f t="shared" si="8"/>
        <v>0</v>
      </c>
      <c r="K25" s="301">
        <f t="shared" si="9"/>
        <v>0</v>
      </c>
      <c r="L25" s="301">
        <f t="shared" si="10"/>
        <v>3</v>
      </c>
    </row>
    <row r="26" spans="2:12" ht="33.75" customHeight="1" x14ac:dyDescent="0.2">
      <c r="B26" s="341" t="s">
        <v>369</v>
      </c>
      <c r="C26" s="244"/>
      <c r="D26" s="244"/>
      <c r="E26" s="305" t="s">
        <v>235</v>
      </c>
      <c r="F26" s="259" t="str">
        <f t="shared" si="5"/>
        <v>X</v>
      </c>
      <c r="G26" s="311" t="s">
        <v>87</v>
      </c>
      <c r="H26" s="133">
        <f>IF(C26="x",1,IF(C26="X",1,0))</f>
        <v>0</v>
      </c>
      <c r="I26" s="301">
        <f t="shared" si="7"/>
        <v>0</v>
      </c>
      <c r="J26" s="301">
        <f t="shared" si="8"/>
        <v>0</v>
      </c>
      <c r="K26" s="301">
        <f t="shared" si="9"/>
        <v>0</v>
      </c>
      <c r="L26" s="301">
        <f>IF(F26="x",1,IF(F26="X",1,0))</f>
        <v>1</v>
      </c>
    </row>
    <row r="27" spans="2:12" ht="20.25" x14ac:dyDescent="0.2">
      <c r="B27" s="346" t="s">
        <v>236</v>
      </c>
      <c r="C27" s="245" t="s">
        <v>84</v>
      </c>
      <c r="D27" s="245" t="s">
        <v>85</v>
      </c>
      <c r="E27" s="261" t="s">
        <v>221</v>
      </c>
      <c r="F27" s="245" t="s">
        <v>173</v>
      </c>
      <c r="G27" s="262" t="s">
        <v>174</v>
      </c>
      <c r="I27" s="310"/>
      <c r="J27" s="310"/>
      <c r="K27" s="310"/>
    </row>
    <row r="28" spans="2:12" ht="43.5" customHeight="1" x14ac:dyDescent="0.3">
      <c r="B28" s="304" t="s">
        <v>371</v>
      </c>
      <c r="C28" s="244"/>
      <c r="D28" s="244"/>
      <c r="E28" s="342" t="s">
        <v>208</v>
      </c>
      <c r="F28" s="347" t="str">
        <f t="shared" ref="F28:F46" si="11">IF(OR(C28="x",C28="X",D28="x",D28="X"),"","X")</f>
        <v>X</v>
      </c>
      <c r="G28" s="348" t="s">
        <v>87</v>
      </c>
      <c r="H28" s="133">
        <f>IF(C28="x",1,IF(C28="X",1,0))</f>
        <v>0</v>
      </c>
      <c r="I28" s="301">
        <f t="shared" ref="I28:I32" si="12">IF($H28=1,1,0)</f>
        <v>0</v>
      </c>
      <c r="J28" s="301">
        <f t="shared" ref="J28:J32" si="13">IF($H28=3,1,0)</f>
        <v>0</v>
      </c>
      <c r="K28" s="301">
        <f t="shared" ref="K28:K32" si="14">IF($H28=5,1,0)</f>
        <v>0</v>
      </c>
      <c r="L28" s="301">
        <f>IF(F28="x",1,IF(F28="X",1,0))</f>
        <v>1</v>
      </c>
    </row>
    <row r="29" spans="2:12" ht="39" customHeight="1" x14ac:dyDescent="0.3">
      <c r="B29" s="304" t="s">
        <v>372</v>
      </c>
      <c r="C29" s="244"/>
      <c r="D29" s="244"/>
      <c r="E29" s="554" t="s">
        <v>237</v>
      </c>
      <c r="F29" s="349" t="str">
        <f t="shared" si="11"/>
        <v>X</v>
      </c>
      <c r="G29" s="300" t="s">
        <v>87</v>
      </c>
      <c r="H29" s="133">
        <f>IF(C29="x",1,IF(C29="X",1,0))</f>
        <v>0</v>
      </c>
      <c r="I29" s="301">
        <f t="shared" si="12"/>
        <v>0</v>
      </c>
      <c r="J29" s="301">
        <f t="shared" si="13"/>
        <v>0</v>
      </c>
      <c r="K29" s="301">
        <f t="shared" si="14"/>
        <v>0</v>
      </c>
      <c r="L29" s="301">
        <f>IF(F29="x",1,IF(F29="X",1,0))</f>
        <v>1</v>
      </c>
    </row>
    <row r="30" spans="2:12" ht="27" customHeight="1" x14ac:dyDescent="0.3">
      <c r="B30" s="304" t="s">
        <v>373</v>
      </c>
      <c r="C30" s="244"/>
      <c r="D30" s="244"/>
      <c r="E30" s="562"/>
      <c r="F30" s="350" t="str">
        <f t="shared" si="11"/>
        <v>X</v>
      </c>
      <c r="G30" s="300" t="s">
        <v>87</v>
      </c>
      <c r="H30" s="133">
        <f>IF(C30="x",1,IF(C30="X",1,0))</f>
        <v>0</v>
      </c>
      <c r="I30" s="301">
        <f t="shared" si="12"/>
        <v>0</v>
      </c>
      <c r="J30" s="301">
        <f t="shared" si="13"/>
        <v>0</v>
      </c>
      <c r="K30" s="301">
        <f t="shared" si="14"/>
        <v>0</v>
      </c>
      <c r="L30" s="301">
        <f>IF(F30="x",1,IF(F30="X",1,0))</f>
        <v>1</v>
      </c>
    </row>
    <row r="31" spans="2:12" ht="36.75" customHeight="1" x14ac:dyDescent="0.3">
      <c r="B31" s="304" t="s">
        <v>374</v>
      </c>
      <c r="C31" s="244"/>
      <c r="D31" s="244"/>
      <c r="E31" s="555"/>
      <c r="F31" s="350" t="str">
        <f t="shared" si="11"/>
        <v>X</v>
      </c>
      <c r="G31" s="300" t="s">
        <v>88</v>
      </c>
      <c r="H31" s="133">
        <f>IF(C31="x",3,IF(C31="X",3,0))</f>
        <v>0</v>
      </c>
      <c r="I31" s="301">
        <f t="shared" si="12"/>
        <v>0</v>
      </c>
      <c r="J31" s="301">
        <f t="shared" si="13"/>
        <v>0</v>
      </c>
      <c r="K31" s="301">
        <f t="shared" si="14"/>
        <v>0</v>
      </c>
      <c r="L31" s="301">
        <f>IF(F31="x",3,IF(F31="X",3,0))</f>
        <v>3</v>
      </c>
    </row>
    <row r="32" spans="2:12" ht="35.25" customHeight="1" x14ac:dyDescent="0.3">
      <c r="B32" s="304" t="s">
        <v>375</v>
      </c>
      <c r="C32" s="244"/>
      <c r="D32" s="244"/>
      <c r="E32" s="305" t="s">
        <v>238</v>
      </c>
      <c r="F32" s="349" t="str">
        <f t="shared" si="11"/>
        <v>X</v>
      </c>
      <c r="G32" s="300" t="s">
        <v>87</v>
      </c>
      <c r="H32" s="133">
        <f>IF(C32="x",1,IF(C32="X",1,0))</f>
        <v>0</v>
      </c>
      <c r="I32" s="301">
        <f t="shared" si="12"/>
        <v>0</v>
      </c>
      <c r="J32" s="301">
        <f t="shared" si="13"/>
        <v>0</v>
      </c>
      <c r="K32" s="301">
        <f t="shared" si="14"/>
        <v>0</v>
      </c>
      <c r="L32" s="301">
        <f>IF(F32="x",1,IF(F32="X",1,0))</f>
        <v>1</v>
      </c>
    </row>
    <row r="33" spans="2:13" ht="51" customHeight="1" x14ac:dyDescent="0.3">
      <c r="B33" s="304" t="s">
        <v>376</v>
      </c>
      <c r="C33" s="244"/>
      <c r="D33" s="244"/>
      <c r="E33" s="305" t="s">
        <v>229</v>
      </c>
      <c r="F33" s="350" t="str">
        <f t="shared" si="11"/>
        <v>X</v>
      </c>
      <c r="G33" s="300" t="s">
        <v>88</v>
      </c>
      <c r="H33" s="133">
        <f>IF(C33="x",3,IF(C33="X",3,0))</f>
        <v>0</v>
      </c>
      <c r="I33" s="301">
        <f>IF($H33=1,1,0)</f>
        <v>0</v>
      </c>
      <c r="J33" s="301">
        <f>IF($H33=3,1,0)</f>
        <v>0</v>
      </c>
      <c r="K33" s="301">
        <f>IF($H33=5,1,0)</f>
        <v>0</v>
      </c>
      <c r="L33" s="301">
        <f>IF(F33="x",3,IF(F33="X",3,0))</f>
        <v>3</v>
      </c>
    </row>
    <row r="34" spans="2:13" ht="39" customHeight="1" x14ac:dyDescent="0.3">
      <c r="B34" s="304" t="s">
        <v>377</v>
      </c>
      <c r="C34" s="244"/>
      <c r="D34" s="244"/>
      <c r="E34" s="305" t="s">
        <v>231</v>
      </c>
      <c r="F34" s="350" t="str">
        <f t="shared" si="11"/>
        <v>X</v>
      </c>
      <c r="G34" s="300" t="s">
        <v>88</v>
      </c>
      <c r="H34" s="133">
        <f>IF(C34="x",3,IF(C34="X",3,0))</f>
        <v>0</v>
      </c>
      <c r="I34" s="301">
        <f t="shared" ref="I34:I45" si="15">IF($H34=1,1,0)</f>
        <v>0</v>
      </c>
      <c r="J34" s="301">
        <f t="shared" ref="J34:J45" si="16">IF($H34=3,1,0)</f>
        <v>0</v>
      </c>
      <c r="K34" s="301">
        <f t="shared" ref="K34:K45" si="17">IF($H34=5,1,0)</f>
        <v>0</v>
      </c>
      <c r="L34" s="301">
        <f>IF(F34="x",3,IF(F34="X",3,0))</f>
        <v>3</v>
      </c>
    </row>
    <row r="35" spans="2:13" ht="35.25" customHeight="1" x14ac:dyDescent="0.3">
      <c r="B35" s="304" t="s">
        <v>378</v>
      </c>
      <c r="C35" s="244"/>
      <c r="D35" s="244"/>
      <c r="E35" s="305" t="s">
        <v>239</v>
      </c>
      <c r="F35" s="350" t="str">
        <f t="shared" si="11"/>
        <v>X</v>
      </c>
      <c r="G35" s="300" t="s">
        <v>88</v>
      </c>
      <c r="H35" s="133">
        <f>IF(C35="x",3,IF(C35="X",3,0))</f>
        <v>0</v>
      </c>
      <c r="I35" s="301">
        <f t="shared" si="15"/>
        <v>0</v>
      </c>
      <c r="J35" s="301">
        <f t="shared" si="16"/>
        <v>0</v>
      </c>
      <c r="K35" s="301">
        <f t="shared" si="17"/>
        <v>0</v>
      </c>
      <c r="L35" s="301">
        <f>IF(F35="x",3,IF(F35="X",3,0))</f>
        <v>3</v>
      </c>
    </row>
    <row r="36" spans="2:13" ht="42" customHeight="1" x14ac:dyDescent="0.3">
      <c r="B36" s="304" t="s">
        <v>379</v>
      </c>
      <c r="C36" s="244"/>
      <c r="D36" s="244"/>
      <c r="E36" s="305" t="s">
        <v>233</v>
      </c>
      <c r="F36" s="350" t="str">
        <f>IF(OR(C36="x",C36="X",D36="x",D36="X"),"","X")</f>
        <v>X</v>
      </c>
      <c r="G36" s="300" t="s">
        <v>88</v>
      </c>
      <c r="H36" s="133">
        <f>IF(C36="x",3,IF(C36="X",3,0))</f>
        <v>0</v>
      </c>
      <c r="I36" s="301">
        <f t="shared" si="15"/>
        <v>0</v>
      </c>
      <c r="J36" s="301">
        <f t="shared" si="16"/>
        <v>0</v>
      </c>
      <c r="K36" s="301">
        <f t="shared" si="17"/>
        <v>0</v>
      </c>
      <c r="L36" s="301">
        <f>IF(F36="x",3,IF(F36="X",3,0))</f>
        <v>3</v>
      </c>
    </row>
    <row r="37" spans="2:13" ht="42" customHeight="1" x14ac:dyDescent="0.2">
      <c r="B37" s="391" t="s">
        <v>381</v>
      </c>
      <c r="C37" s="392"/>
      <c r="D37" s="392"/>
      <c r="E37" s="392"/>
      <c r="F37" s="392"/>
      <c r="G37" s="393"/>
      <c r="H37" s="133"/>
      <c r="I37" s="301"/>
      <c r="J37" s="301"/>
      <c r="K37" s="301"/>
      <c r="L37" s="301"/>
    </row>
    <row r="38" spans="2:13" ht="42" customHeight="1" x14ac:dyDescent="0.3">
      <c r="B38" s="304" t="s">
        <v>362</v>
      </c>
      <c r="C38" s="244"/>
      <c r="D38" s="244"/>
      <c r="E38" s="554" t="s">
        <v>213</v>
      </c>
      <c r="F38" s="350" t="str">
        <f t="shared" si="11"/>
        <v>X</v>
      </c>
      <c r="G38" s="394" t="s">
        <v>88</v>
      </c>
      <c r="H38" s="133">
        <f t="shared" ref="H38:H44" si="18">IF(C38="x",3,IF(C38="X",3,0))</f>
        <v>0</v>
      </c>
      <c r="I38" s="301">
        <f t="shared" si="15"/>
        <v>0</v>
      </c>
      <c r="J38" s="301">
        <f t="shared" si="16"/>
        <v>0</v>
      </c>
      <c r="K38" s="301">
        <f t="shared" si="17"/>
        <v>0</v>
      </c>
      <c r="L38" s="301">
        <f>IF(F38="x",3,IF(F38="X",3,0))</f>
        <v>3</v>
      </c>
    </row>
    <row r="39" spans="2:13" ht="42" customHeight="1" x14ac:dyDescent="0.3">
      <c r="B39" s="304" t="s">
        <v>363</v>
      </c>
      <c r="C39" s="244"/>
      <c r="D39" s="244"/>
      <c r="E39" s="562"/>
      <c r="F39" s="350" t="str">
        <f t="shared" si="11"/>
        <v>X</v>
      </c>
      <c r="G39" s="394" t="s">
        <v>88</v>
      </c>
      <c r="H39" s="133">
        <f t="shared" si="18"/>
        <v>0</v>
      </c>
      <c r="I39" s="301">
        <f t="shared" si="15"/>
        <v>0</v>
      </c>
      <c r="J39" s="301">
        <f t="shared" si="16"/>
        <v>0</v>
      </c>
      <c r="K39" s="301">
        <f t="shared" si="17"/>
        <v>0</v>
      </c>
      <c r="L39" s="301">
        <f t="shared" ref="L39:L44" si="19">IF(F39="x",3,IF(F39="X",3,0))</f>
        <v>3</v>
      </c>
    </row>
    <row r="40" spans="2:13" ht="42" customHeight="1" x14ac:dyDescent="0.3">
      <c r="B40" s="304" t="s">
        <v>364</v>
      </c>
      <c r="C40" s="244"/>
      <c r="D40" s="244"/>
      <c r="E40" s="562"/>
      <c r="F40" s="350" t="str">
        <f t="shared" si="11"/>
        <v>X</v>
      </c>
      <c r="G40" s="388" t="s">
        <v>88</v>
      </c>
      <c r="H40" s="133">
        <f t="shared" si="18"/>
        <v>0</v>
      </c>
      <c r="I40" s="301">
        <f t="shared" si="15"/>
        <v>0</v>
      </c>
      <c r="J40" s="301">
        <f t="shared" si="16"/>
        <v>0</v>
      </c>
      <c r="K40" s="301">
        <f t="shared" si="17"/>
        <v>0</v>
      </c>
      <c r="L40" s="301">
        <f t="shared" si="19"/>
        <v>3</v>
      </c>
    </row>
    <row r="41" spans="2:13" ht="42" customHeight="1" x14ac:dyDescent="0.3">
      <c r="B41" s="304" t="s">
        <v>365</v>
      </c>
      <c r="C41" s="244"/>
      <c r="D41" s="244"/>
      <c r="E41" s="562"/>
      <c r="F41" s="350" t="str">
        <f t="shared" si="11"/>
        <v>X</v>
      </c>
      <c r="G41" s="388" t="s">
        <v>88</v>
      </c>
      <c r="H41" s="133">
        <f t="shared" si="18"/>
        <v>0</v>
      </c>
      <c r="I41" s="301">
        <f t="shared" si="15"/>
        <v>0</v>
      </c>
      <c r="J41" s="301">
        <f t="shared" si="16"/>
        <v>0</v>
      </c>
      <c r="K41" s="301">
        <f t="shared" si="17"/>
        <v>0</v>
      </c>
      <c r="L41" s="301">
        <f t="shared" si="19"/>
        <v>3</v>
      </c>
    </row>
    <row r="42" spans="2:13" ht="42" customHeight="1" x14ac:dyDescent="0.3">
      <c r="B42" s="304" t="s">
        <v>366</v>
      </c>
      <c r="C42" s="244"/>
      <c r="D42" s="244"/>
      <c r="E42" s="562"/>
      <c r="F42" s="350" t="str">
        <f t="shared" si="11"/>
        <v>X</v>
      </c>
      <c r="G42" s="388" t="s">
        <v>88</v>
      </c>
      <c r="H42" s="133">
        <f t="shared" si="18"/>
        <v>0</v>
      </c>
      <c r="I42" s="301">
        <f t="shared" si="15"/>
        <v>0</v>
      </c>
      <c r="J42" s="301">
        <f t="shared" si="16"/>
        <v>0</v>
      </c>
      <c r="K42" s="301">
        <f t="shared" si="17"/>
        <v>0</v>
      </c>
      <c r="L42" s="301">
        <f t="shared" si="19"/>
        <v>3</v>
      </c>
    </row>
    <row r="43" spans="2:13" ht="42" customHeight="1" x14ac:dyDescent="0.3">
      <c r="B43" s="304" t="s">
        <v>367</v>
      </c>
      <c r="C43" s="244"/>
      <c r="D43" s="244"/>
      <c r="E43" s="555"/>
      <c r="F43" s="350" t="str">
        <f t="shared" si="11"/>
        <v>X</v>
      </c>
      <c r="G43" s="388" t="s">
        <v>88</v>
      </c>
      <c r="H43" s="133">
        <f t="shared" si="18"/>
        <v>0</v>
      </c>
      <c r="I43" s="301">
        <f t="shared" si="15"/>
        <v>0</v>
      </c>
      <c r="J43" s="301">
        <f t="shared" si="16"/>
        <v>0</v>
      </c>
      <c r="K43" s="301">
        <f t="shared" si="17"/>
        <v>0</v>
      </c>
      <c r="L43" s="301">
        <f t="shared" si="19"/>
        <v>3</v>
      </c>
    </row>
    <row r="44" spans="2:13" ht="42" customHeight="1" x14ac:dyDescent="0.3">
      <c r="B44" s="304" t="s">
        <v>382</v>
      </c>
      <c r="C44" s="244"/>
      <c r="D44" s="244"/>
      <c r="E44" s="384" t="s">
        <v>229</v>
      </c>
      <c r="F44" s="350" t="str">
        <f t="shared" si="11"/>
        <v>X</v>
      </c>
      <c r="G44" s="390" t="s">
        <v>88</v>
      </c>
      <c r="H44" s="133">
        <f t="shared" si="18"/>
        <v>0</v>
      </c>
      <c r="I44" s="301">
        <f t="shared" si="15"/>
        <v>0</v>
      </c>
      <c r="J44" s="301">
        <f t="shared" si="16"/>
        <v>0</v>
      </c>
      <c r="K44" s="301">
        <f t="shared" si="17"/>
        <v>0</v>
      </c>
      <c r="L44" s="301">
        <f t="shared" si="19"/>
        <v>3</v>
      </c>
    </row>
    <row r="45" spans="2:13" ht="38.25" customHeight="1" x14ac:dyDescent="0.3">
      <c r="B45" s="304" t="s">
        <v>383</v>
      </c>
      <c r="C45" s="244"/>
      <c r="D45" s="244"/>
      <c r="E45" s="385"/>
      <c r="F45" s="350" t="str">
        <f t="shared" si="11"/>
        <v>X</v>
      </c>
      <c r="G45" s="300" t="s">
        <v>87</v>
      </c>
      <c r="H45" s="133">
        <f>IF(C45="x",1,IF(C45="X",1,0))</f>
        <v>0</v>
      </c>
      <c r="I45" s="301">
        <f t="shared" si="15"/>
        <v>0</v>
      </c>
      <c r="J45" s="301">
        <f t="shared" si="16"/>
        <v>0</v>
      </c>
      <c r="K45" s="301">
        <f t="shared" si="17"/>
        <v>0</v>
      </c>
      <c r="L45" s="301">
        <f>IF(F45="x",1,IF(F45="X",1,0))</f>
        <v>1</v>
      </c>
    </row>
    <row r="46" spans="2:13" ht="42" customHeight="1" x14ac:dyDescent="0.2">
      <c r="B46" s="307" t="s">
        <v>384</v>
      </c>
      <c r="C46" s="580"/>
      <c r="D46" s="580"/>
      <c r="E46" s="528" t="s">
        <v>230</v>
      </c>
      <c r="F46" s="583" t="str">
        <f t="shared" si="11"/>
        <v>X</v>
      </c>
      <c r="G46" s="577" t="s">
        <v>88</v>
      </c>
      <c r="H46" s="309">
        <f>IF(C46="x",3,IF(C46="X",3,0))</f>
        <v>0</v>
      </c>
      <c r="I46" s="301">
        <f>IF($H46=1,1,0)</f>
        <v>0</v>
      </c>
      <c r="J46" s="301">
        <f>IF($H46=3,1,0)</f>
        <v>0</v>
      </c>
      <c r="K46" s="301">
        <f>IF($H46=5,1,0)</f>
        <v>0</v>
      </c>
      <c r="L46" s="301">
        <f>IF(F44="x",3,IF(F44="X",3,0))</f>
        <v>3</v>
      </c>
    </row>
    <row r="47" spans="2:13" ht="36.75" customHeight="1" x14ac:dyDescent="0.2">
      <c r="B47" s="341" t="s">
        <v>240</v>
      </c>
      <c r="C47" s="581"/>
      <c r="D47" s="581"/>
      <c r="E47" s="529"/>
      <c r="F47" s="584"/>
      <c r="G47" s="586"/>
      <c r="H47" s="309"/>
      <c r="I47" s="310"/>
      <c r="J47" s="310"/>
      <c r="K47" s="310"/>
      <c r="L47" s="310"/>
    </row>
    <row r="48" spans="2:13" ht="35.25" customHeight="1" x14ac:dyDescent="0.2">
      <c r="B48" s="341" t="s">
        <v>241</v>
      </c>
      <c r="C48" s="581"/>
      <c r="D48" s="581"/>
      <c r="E48" s="575"/>
      <c r="F48" s="584"/>
      <c r="G48" s="578"/>
      <c r="H48" s="309"/>
      <c r="I48" s="301"/>
      <c r="J48" s="301"/>
      <c r="K48" s="301"/>
      <c r="L48" s="301"/>
      <c r="M48" s="291"/>
    </row>
    <row r="49" spans="2:12" ht="40.5" customHeight="1" x14ac:dyDescent="0.2">
      <c r="B49" s="341" t="s">
        <v>242</v>
      </c>
      <c r="C49" s="581"/>
      <c r="D49" s="581"/>
      <c r="E49" s="529"/>
      <c r="F49" s="584"/>
      <c r="G49" s="586"/>
      <c r="H49" s="309"/>
      <c r="I49" s="310"/>
      <c r="J49" s="310"/>
      <c r="K49" s="310"/>
      <c r="L49" s="310"/>
    </row>
    <row r="50" spans="2:12" ht="35.25" customHeight="1" x14ac:dyDescent="0.2">
      <c r="B50" s="341" t="s">
        <v>243</v>
      </c>
      <c r="C50" s="582"/>
      <c r="D50" s="582"/>
      <c r="E50" s="529"/>
      <c r="F50" s="585"/>
      <c r="G50" s="579"/>
      <c r="H50" s="309"/>
      <c r="I50" s="310"/>
      <c r="J50" s="310"/>
      <c r="K50" s="310"/>
      <c r="L50" s="310"/>
    </row>
    <row r="51" spans="2:12" ht="41.25" customHeight="1" x14ac:dyDescent="0.3">
      <c r="B51" s="304" t="s">
        <v>385</v>
      </c>
      <c r="C51" s="244"/>
      <c r="D51" s="244"/>
      <c r="E51" s="554" t="s">
        <v>244</v>
      </c>
      <c r="F51" s="350" t="str">
        <f t="shared" ref="F51:F53" si="20">IF(OR(C51="x",C51="X",D51="x",D51="X"),"","X")</f>
        <v>X</v>
      </c>
      <c r="G51" s="300" t="s">
        <v>89</v>
      </c>
      <c r="H51" s="133">
        <f>IF(C51="x",5,IF(C51="X",5,0))</f>
        <v>0</v>
      </c>
      <c r="I51" s="301">
        <f t="shared" ref="I51:I53" si="21">IF($H51=1,1,0)</f>
        <v>0</v>
      </c>
      <c r="J51" s="301">
        <f t="shared" ref="J51:J53" si="22">IF($H51=3,1,0)</f>
        <v>0</v>
      </c>
      <c r="K51" s="301">
        <f t="shared" ref="K51:K53" si="23">IF($H51=5,1,0)</f>
        <v>0</v>
      </c>
      <c r="L51" s="301">
        <f>IF(F51="x",5,IF(F51="X",5,0))</f>
        <v>5</v>
      </c>
    </row>
    <row r="52" spans="2:12" ht="40.5" customHeight="1" x14ac:dyDescent="0.3">
      <c r="B52" s="304" t="s">
        <v>386</v>
      </c>
      <c r="C52" s="244"/>
      <c r="D52" s="244"/>
      <c r="E52" s="555"/>
      <c r="F52" s="350" t="str">
        <f t="shared" si="20"/>
        <v>X</v>
      </c>
      <c r="G52" s="343" t="s">
        <v>89</v>
      </c>
      <c r="H52" s="133">
        <f>IF(C52="x",5,IF(C52="X",5,0))</f>
        <v>0</v>
      </c>
      <c r="I52" s="301">
        <f t="shared" si="21"/>
        <v>0</v>
      </c>
      <c r="J52" s="301">
        <f t="shared" si="22"/>
        <v>0</v>
      </c>
      <c r="K52" s="301">
        <f t="shared" si="23"/>
        <v>0</v>
      </c>
      <c r="L52" s="301">
        <f>IF(F52="x",5,IF(F52="X",5,0))</f>
        <v>5</v>
      </c>
    </row>
    <row r="53" spans="2:12" ht="52.5" customHeight="1" x14ac:dyDescent="0.3">
      <c r="B53" s="304" t="s">
        <v>387</v>
      </c>
      <c r="C53" s="244"/>
      <c r="D53" s="244"/>
      <c r="E53" s="312" t="s">
        <v>230</v>
      </c>
      <c r="F53" s="350" t="str">
        <f t="shared" si="20"/>
        <v>X</v>
      </c>
      <c r="G53" s="311" t="s">
        <v>87</v>
      </c>
      <c r="H53" s="133">
        <f>IF(C53="x",1,IF(C53="X",1,0))</f>
        <v>0</v>
      </c>
      <c r="I53" s="301">
        <f t="shared" si="21"/>
        <v>0</v>
      </c>
      <c r="J53" s="301">
        <f t="shared" si="22"/>
        <v>0</v>
      </c>
      <c r="K53" s="301">
        <f t="shared" si="23"/>
        <v>0</v>
      </c>
      <c r="L53" s="301">
        <f>IF(F53="x",1,IF(F53="X",1,0))</f>
        <v>1</v>
      </c>
    </row>
    <row r="54" spans="2:12" ht="48.75" customHeight="1" x14ac:dyDescent="0.2">
      <c r="B54" s="530" t="s">
        <v>388</v>
      </c>
      <c r="C54" s="531"/>
      <c r="D54" s="531"/>
      <c r="E54" s="531"/>
      <c r="F54" s="531"/>
      <c r="G54" s="532"/>
      <c r="I54" s="310"/>
      <c r="J54" s="310"/>
      <c r="K54" s="310"/>
    </row>
    <row r="55" spans="2:12" ht="44.25" customHeight="1" x14ac:dyDescent="0.2">
      <c r="B55" s="304" t="s">
        <v>245</v>
      </c>
      <c r="C55" s="244"/>
      <c r="D55" s="244"/>
      <c r="E55" s="554" t="s">
        <v>246</v>
      </c>
      <c r="F55" s="242" t="str">
        <f>IF(OR(C55="x",C55="X",D55="x",D55="X"),"","X")</f>
        <v>X</v>
      </c>
      <c r="G55" s="351" t="s">
        <v>87</v>
      </c>
      <c r="H55" s="133">
        <f>IF(C55="x",1,IF(C55="X",1,0))</f>
        <v>0</v>
      </c>
      <c r="I55" s="301">
        <f>IF($H55=1,1,0)</f>
        <v>0</v>
      </c>
      <c r="J55" s="301">
        <f>IF($H55=3,1,0)</f>
        <v>0</v>
      </c>
      <c r="K55" s="301">
        <f>IF($H55=5,1,0)</f>
        <v>0</v>
      </c>
      <c r="L55" s="301">
        <f>IF(F55="x",1,IF(F55="X",1,0))</f>
        <v>1</v>
      </c>
    </row>
    <row r="56" spans="2:12" ht="36.75" customHeight="1" x14ac:dyDescent="0.2">
      <c r="B56" s="304" t="s">
        <v>247</v>
      </c>
      <c r="C56" s="244"/>
      <c r="D56" s="244"/>
      <c r="E56" s="555"/>
      <c r="F56" s="242" t="str">
        <f>IF(OR(C56="x",C56="X",D56="x",D56="X"),"","X")</f>
        <v>X</v>
      </c>
      <c r="G56" s="351" t="s">
        <v>87</v>
      </c>
      <c r="H56" s="133">
        <f>IF(C56="x",1,IF(C56="X",1,0))</f>
        <v>0</v>
      </c>
      <c r="I56" s="301">
        <f>IF($H56=1,1,0)</f>
        <v>0</v>
      </c>
      <c r="J56" s="301">
        <f>IF($H56=3,1,0)</f>
        <v>0</v>
      </c>
      <c r="K56" s="301">
        <f>IF($H56=5,1,0)</f>
        <v>0</v>
      </c>
      <c r="L56" s="301">
        <f>IF(F56="x",1,IF(F56="X",1,0))</f>
        <v>1</v>
      </c>
    </row>
    <row r="57" spans="2:12" ht="40.5" customHeight="1" x14ac:dyDescent="0.2">
      <c r="B57" s="308" t="s">
        <v>389</v>
      </c>
      <c r="C57" s="580"/>
      <c r="D57" s="580"/>
      <c r="E57" s="528" t="s">
        <v>248</v>
      </c>
      <c r="F57" s="583" t="str">
        <f>IF(OR(C57="x",C57="X",D57="x",D57="X"),"","X")</f>
        <v>X</v>
      </c>
      <c r="G57" s="577" t="s">
        <v>87</v>
      </c>
      <c r="H57" s="133">
        <f>IF(C57="x",1,IF(C57="X",1,0))</f>
        <v>0</v>
      </c>
      <c r="I57" s="301">
        <f>IF($H57=1,1,0)</f>
        <v>0</v>
      </c>
      <c r="J57" s="301">
        <f>IF($H57=3,1,0)</f>
        <v>0</v>
      </c>
      <c r="K57" s="301">
        <f>IF($H57=5,1,0)</f>
        <v>0</v>
      </c>
      <c r="L57" s="301">
        <f>IF(F57="x",1,IF(F57="X",1,0))</f>
        <v>1</v>
      </c>
    </row>
    <row r="58" spans="2:12" ht="44.25" customHeight="1" x14ac:dyDescent="0.2">
      <c r="B58" s="352" t="s">
        <v>249</v>
      </c>
      <c r="C58" s="581"/>
      <c r="D58" s="581"/>
      <c r="E58" s="575"/>
      <c r="F58" s="584"/>
      <c r="G58" s="578"/>
      <c r="H58" s="133"/>
      <c r="I58" s="301"/>
      <c r="J58" s="301"/>
      <c r="K58" s="301"/>
      <c r="L58" s="301"/>
    </row>
    <row r="59" spans="2:12" ht="39" customHeight="1" x14ac:dyDescent="0.2">
      <c r="B59" s="353" t="s">
        <v>250</v>
      </c>
      <c r="C59" s="582"/>
      <c r="D59" s="582"/>
      <c r="E59" s="529"/>
      <c r="F59" s="585"/>
      <c r="G59" s="579"/>
      <c r="H59" s="309"/>
      <c r="I59" s="310"/>
      <c r="J59" s="310"/>
      <c r="K59" s="310"/>
      <c r="L59" s="310"/>
    </row>
    <row r="60" spans="2:12" ht="33.75" customHeight="1" thickBot="1" x14ac:dyDescent="0.25">
      <c r="B60" s="354" t="s">
        <v>390</v>
      </c>
      <c r="C60" s="246"/>
      <c r="D60" s="246"/>
      <c r="E60" s="576"/>
      <c r="F60" s="243" t="str">
        <f>IF(OR(C60="x",C60="X",D60="x",D60="X"),"","X")</f>
        <v>X</v>
      </c>
      <c r="G60" s="314" t="s">
        <v>87</v>
      </c>
      <c r="H60" s="133">
        <f>IF(C60="x",1,IF(C60="X",1,0))</f>
        <v>0</v>
      </c>
      <c r="I60" s="301">
        <f>IF($H60=1,1,0)</f>
        <v>0</v>
      </c>
      <c r="J60" s="301">
        <f>IF($H60=3,1,0)</f>
        <v>0</v>
      </c>
      <c r="K60" s="301">
        <f>IF($H60=5,1,0)</f>
        <v>0</v>
      </c>
      <c r="L60" s="301">
        <f>IF(F60="x",1,IF(F60="X",1,0))</f>
        <v>1</v>
      </c>
    </row>
    <row r="61" spans="2:12" ht="30" customHeight="1" x14ac:dyDescent="0.2">
      <c r="B61" s="355"/>
      <c r="C61" s="331"/>
      <c r="D61" s="331"/>
      <c r="E61" s="356"/>
      <c r="F61" s="247"/>
      <c r="G61" s="317"/>
      <c r="H61" s="301">
        <f>SUM(H4:H60)</f>
        <v>0</v>
      </c>
      <c r="I61" s="301">
        <f>SUM(I4:I60)</f>
        <v>0</v>
      </c>
      <c r="J61" s="301">
        <f>SUM(J4:J60)</f>
        <v>0</v>
      </c>
      <c r="K61" s="301">
        <f>SUM(K4:K60)</f>
        <v>0</v>
      </c>
      <c r="L61" s="301">
        <f>SUM(L4:L60)*RESULTADOS!AE15</f>
        <v>2837.3737373737376</v>
      </c>
    </row>
    <row r="62" spans="2:12" ht="15.75" customHeight="1" thickBot="1" x14ac:dyDescent="0.3">
      <c r="F62" s="292"/>
      <c r="G62" s="293"/>
      <c r="K62" s="295"/>
      <c r="L62" s="295"/>
    </row>
    <row r="63" spans="2:12" ht="31.5" customHeight="1" thickTop="1" thickBot="1" x14ac:dyDescent="0.25">
      <c r="B63" s="587" t="s">
        <v>188</v>
      </c>
      <c r="C63" s="588"/>
      <c r="D63" s="588"/>
      <c r="E63" s="588"/>
      <c r="F63" s="588"/>
      <c r="G63" s="589"/>
      <c r="I63" s="310"/>
      <c r="K63" s="310"/>
    </row>
    <row r="64" spans="2:12" ht="60.75" customHeight="1" x14ac:dyDescent="0.2">
      <c r="B64" s="534"/>
      <c r="C64" s="535"/>
      <c r="D64" s="535"/>
      <c r="E64" s="535"/>
      <c r="F64" s="535"/>
      <c r="G64" s="536"/>
      <c r="I64" s="310"/>
      <c r="J64" s="310"/>
      <c r="K64" s="310"/>
    </row>
    <row r="65" spans="2:11" ht="30.75" customHeight="1" x14ac:dyDescent="0.2">
      <c r="B65" s="537"/>
      <c r="C65" s="538"/>
      <c r="D65" s="538"/>
      <c r="E65" s="538"/>
      <c r="F65" s="538"/>
      <c r="G65" s="539"/>
      <c r="I65" s="310"/>
      <c r="J65" s="310"/>
      <c r="K65" s="310"/>
    </row>
    <row r="66" spans="2:11" ht="42.75" customHeight="1" x14ac:dyDescent="0.2">
      <c r="B66" s="537"/>
      <c r="C66" s="538"/>
      <c r="D66" s="538"/>
      <c r="E66" s="538"/>
      <c r="F66" s="538"/>
      <c r="G66" s="539"/>
      <c r="I66" s="310"/>
      <c r="J66" s="310"/>
      <c r="K66" s="310"/>
    </row>
    <row r="67" spans="2:11" ht="35.25" customHeight="1" x14ac:dyDescent="0.2">
      <c r="B67" s="537"/>
      <c r="C67" s="538"/>
      <c r="D67" s="538"/>
      <c r="E67" s="538"/>
      <c r="F67" s="538"/>
      <c r="G67" s="539"/>
      <c r="I67" s="310"/>
      <c r="J67" s="310"/>
      <c r="K67" s="310"/>
    </row>
    <row r="68" spans="2:11" ht="31.5" customHeight="1" x14ac:dyDescent="0.2">
      <c r="B68" s="537"/>
      <c r="C68" s="538"/>
      <c r="D68" s="538"/>
      <c r="E68" s="538"/>
      <c r="F68" s="538"/>
      <c r="G68" s="539"/>
      <c r="I68" s="310"/>
      <c r="J68" s="310"/>
      <c r="K68" s="310"/>
    </row>
    <row r="69" spans="2:11" ht="46.5" customHeight="1" x14ac:dyDescent="0.2">
      <c r="B69" s="537"/>
      <c r="C69" s="538"/>
      <c r="D69" s="538"/>
      <c r="E69" s="538"/>
      <c r="F69" s="538"/>
      <c r="G69" s="539"/>
      <c r="I69" s="310"/>
      <c r="J69" s="310"/>
      <c r="K69" s="310"/>
    </row>
    <row r="70" spans="2:11" ht="35.1" customHeight="1" x14ac:dyDescent="0.2">
      <c r="B70" s="537"/>
      <c r="C70" s="538"/>
      <c r="D70" s="538"/>
      <c r="E70" s="538"/>
      <c r="F70" s="538"/>
      <c r="G70" s="539"/>
      <c r="I70" s="310"/>
      <c r="J70" s="310"/>
      <c r="K70" s="310"/>
    </row>
    <row r="71" spans="2:11" ht="46.5" customHeight="1" x14ac:dyDescent="0.2">
      <c r="B71" s="537"/>
      <c r="C71" s="538"/>
      <c r="D71" s="538"/>
      <c r="E71" s="538"/>
      <c r="F71" s="538"/>
      <c r="G71" s="539"/>
      <c r="I71" s="310"/>
      <c r="J71" s="310"/>
      <c r="K71" s="310"/>
    </row>
    <row r="72" spans="2:11" ht="35.25" customHeight="1" x14ac:dyDescent="0.2">
      <c r="B72" s="537"/>
      <c r="C72" s="538"/>
      <c r="D72" s="538"/>
      <c r="E72" s="538"/>
      <c r="F72" s="538"/>
      <c r="G72" s="539"/>
      <c r="I72" s="310"/>
      <c r="J72" s="310"/>
      <c r="K72" s="310"/>
    </row>
    <row r="73" spans="2:11" ht="48" customHeight="1" x14ac:dyDescent="0.2">
      <c r="B73" s="537"/>
      <c r="C73" s="538"/>
      <c r="D73" s="538"/>
      <c r="E73" s="538"/>
      <c r="F73" s="538"/>
      <c r="G73" s="539"/>
      <c r="I73" s="310"/>
      <c r="J73" s="310"/>
      <c r="K73" s="310"/>
    </row>
    <row r="74" spans="2:11" ht="37.5" customHeight="1" x14ac:dyDescent="0.2">
      <c r="B74" s="537"/>
      <c r="C74" s="538"/>
      <c r="D74" s="538"/>
      <c r="E74" s="538"/>
      <c r="F74" s="538"/>
      <c r="G74" s="539"/>
      <c r="I74" s="310"/>
      <c r="J74" s="310"/>
      <c r="K74" s="310"/>
    </row>
    <row r="75" spans="2:11" ht="35.1" customHeight="1" x14ac:dyDescent="0.2">
      <c r="B75" s="537"/>
      <c r="C75" s="538"/>
      <c r="D75" s="538"/>
      <c r="E75" s="538"/>
      <c r="F75" s="538"/>
      <c r="G75" s="539"/>
      <c r="I75" s="310"/>
      <c r="J75" s="310"/>
      <c r="K75" s="310"/>
    </row>
    <row r="76" spans="2:11" ht="36.75" customHeight="1" x14ac:dyDescent="0.2">
      <c r="B76" s="537"/>
      <c r="C76" s="538"/>
      <c r="D76" s="538"/>
      <c r="E76" s="538"/>
      <c r="F76" s="538"/>
      <c r="G76" s="539"/>
      <c r="I76" s="310"/>
      <c r="J76" s="310"/>
      <c r="K76" s="310"/>
    </row>
    <row r="77" spans="2:11" ht="43.5" customHeight="1" x14ac:dyDescent="0.2">
      <c r="B77" s="537"/>
      <c r="C77" s="538"/>
      <c r="D77" s="538"/>
      <c r="E77" s="538"/>
      <c r="F77" s="538"/>
      <c r="G77" s="539"/>
      <c r="I77" s="310"/>
      <c r="J77" s="310"/>
      <c r="K77" s="310"/>
    </row>
    <row r="78" spans="2:11" ht="48" customHeight="1" x14ac:dyDescent="0.2">
      <c r="B78" s="537"/>
      <c r="C78" s="538"/>
      <c r="D78" s="538"/>
      <c r="E78" s="538"/>
      <c r="F78" s="538"/>
      <c r="G78" s="539"/>
      <c r="I78" s="310"/>
      <c r="J78" s="310"/>
      <c r="K78" s="310"/>
    </row>
    <row r="79" spans="2:11" ht="37.5" customHeight="1" x14ac:dyDescent="0.2">
      <c r="B79" s="537"/>
      <c r="C79" s="538"/>
      <c r="D79" s="538"/>
      <c r="E79" s="538"/>
      <c r="F79" s="538"/>
      <c r="G79" s="539"/>
      <c r="I79" s="310"/>
      <c r="J79" s="310"/>
      <c r="K79" s="310"/>
    </row>
    <row r="80" spans="2:11" ht="35.1" customHeight="1" x14ac:dyDescent="0.2">
      <c r="B80" s="537"/>
      <c r="C80" s="538"/>
      <c r="D80" s="538"/>
      <c r="E80" s="538"/>
      <c r="F80" s="538"/>
      <c r="G80" s="539"/>
      <c r="I80" s="310"/>
      <c r="J80" s="310"/>
      <c r="K80" s="310"/>
    </row>
    <row r="81" spans="2:12" ht="41.25" customHeight="1" x14ac:dyDescent="0.2">
      <c r="B81" s="537"/>
      <c r="C81" s="538"/>
      <c r="D81" s="538"/>
      <c r="E81" s="538"/>
      <c r="F81" s="538"/>
      <c r="G81" s="539"/>
      <c r="I81" s="310"/>
      <c r="J81" s="310"/>
      <c r="K81" s="310"/>
    </row>
    <row r="82" spans="2:12" ht="36" customHeight="1" x14ac:dyDescent="0.2">
      <c r="B82" s="537"/>
      <c r="C82" s="538"/>
      <c r="D82" s="538"/>
      <c r="E82" s="538"/>
      <c r="F82" s="538"/>
      <c r="G82" s="539"/>
      <c r="I82" s="310"/>
      <c r="J82" s="310"/>
      <c r="K82" s="310"/>
    </row>
    <row r="83" spans="2:12" ht="39.75" customHeight="1" x14ac:dyDescent="0.2">
      <c r="B83" s="537"/>
      <c r="C83" s="538"/>
      <c r="D83" s="538"/>
      <c r="E83" s="538"/>
      <c r="F83" s="538"/>
      <c r="G83" s="539"/>
      <c r="I83" s="310"/>
      <c r="J83" s="310"/>
      <c r="K83" s="310"/>
    </row>
    <row r="84" spans="2:12" ht="36.75" customHeight="1" x14ac:dyDescent="0.2">
      <c r="B84" s="537"/>
      <c r="C84" s="538"/>
      <c r="D84" s="538"/>
      <c r="E84" s="538"/>
      <c r="F84" s="538"/>
      <c r="G84" s="539"/>
      <c r="I84" s="310"/>
      <c r="J84" s="310"/>
      <c r="K84" s="310"/>
    </row>
    <row r="85" spans="2:12" ht="21.95" customHeight="1" x14ac:dyDescent="0.2">
      <c r="B85" s="537"/>
      <c r="C85" s="538"/>
      <c r="D85" s="538"/>
      <c r="E85" s="538"/>
      <c r="F85" s="538"/>
      <c r="G85" s="539"/>
      <c r="I85" s="310"/>
      <c r="J85" s="310"/>
      <c r="K85" s="310"/>
      <c r="L85" s="310"/>
    </row>
    <row r="86" spans="2:12" ht="21.95" customHeight="1" thickBot="1" x14ac:dyDescent="0.25">
      <c r="B86" s="540"/>
      <c r="C86" s="541"/>
      <c r="D86" s="541"/>
      <c r="E86" s="541"/>
      <c r="F86" s="541"/>
      <c r="G86" s="542"/>
    </row>
    <row r="87" spans="2:12" ht="21.95" customHeight="1" x14ac:dyDescent="0.25"/>
    <row r="88" spans="2:12" ht="21.95" customHeight="1" x14ac:dyDescent="0.25"/>
    <row r="89" spans="2:12" ht="21.95" customHeight="1" x14ac:dyDescent="0.25"/>
  </sheetData>
  <sheetProtection password="8051" sheet="1" objects="1" scenarios="1"/>
  <mergeCells count="25">
    <mergeCell ref="E29:E31"/>
    <mergeCell ref="C8:C11"/>
    <mergeCell ref="D8:D11"/>
    <mergeCell ref="F8:F11"/>
    <mergeCell ref="B2:G2"/>
    <mergeCell ref="E8:E11"/>
    <mergeCell ref="G8:G11"/>
    <mergeCell ref="B18:G18"/>
    <mergeCell ref="E19:E24"/>
    <mergeCell ref="E38:E43"/>
    <mergeCell ref="B64:G86"/>
    <mergeCell ref="E51:E52"/>
    <mergeCell ref="B54:G54"/>
    <mergeCell ref="E55:E56"/>
    <mergeCell ref="E57:E60"/>
    <mergeCell ref="G57:G59"/>
    <mergeCell ref="C57:C59"/>
    <mergeCell ref="D57:D59"/>
    <mergeCell ref="F57:F59"/>
    <mergeCell ref="E46:E50"/>
    <mergeCell ref="G46:G50"/>
    <mergeCell ref="B63:G63"/>
    <mergeCell ref="C46:C50"/>
    <mergeCell ref="D46:D50"/>
    <mergeCell ref="F46:F50"/>
  </mergeCells>
  <phoneticPr fontId="0" type="noConversion"/>
  <dataValidations disablePrompts="1" count="3">
    <dataValidation allowBlank="1" showErrorMessage="1" sqref="C1:E1 C87:E65533" xr:uid="{00000000-0002-0000-0500-000000000000}"/>
    <dataValidation type="textLength" allowBlank="1" showDropDown="1" showErrorMessage="1" errorTitle="Caracter Inválido!!!" error="Entre com x ou X. Se o quesito não se aplica deixe em branco" sqref="E63 E2:E3 E27" xr:uid="{00000000-0002-0000-0500-000001000000}">
      <formula1>1</formula1>
      <formula2>1500</formula2>
    </dataValidation>
    <dataValidation allowBlank="1" sqref="F63 F2:F3 F27" xr:uid="{00000000-0002-0000-0500-000002000000}"/>
  </dataValidations>
  <pageMargins left="0.78740157480314965" right="0.78740157480314965" top="0.98425196850393704" bottom="0.98425196850393704" header="0.51181102362204722" footer="0.51181102362204722"/>
  <pageSetup paperSize="9" scale="50" orientation="portrait" r:id="rId1"/>
  <headerFooter alignWithMargins="0"/>
  <colBreaks count="1" manualBreakCount="1">
    <brk id="1"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88"/>
  <sheetViews>
    <sheetView showGridLines="0" tabSelected="1" zoomScale="75" zoomScaleNormal="75" workbookViewId="0">
      <pane ySplit="240" topLeftCell="A10" activePane="bottomLeft"/>
      <selection activeCell="H1" sqref="H1:L1048576"/>
      <selection pane="bottomLeft" activeCell="B12" sqref="B12:F25"/>
    </sheetView>
  </sheetViews>
  <sheetFormatPr defaultRowHeight="15" x14ac:dyDescent="0.25"/>
  <cols>
    <col min="1" max="1" width="1.140625" style="294" customWidth="1"/>
    <col min="2" max="2" width="118.42578125" style="291" customWidth="1"/>
    <col min="3" max="4" width="9.140625" style="292"/>
    <col min="5" max="5" width="16.42578125" style="292" customWidth="1"/>
    <col min="6" max="6" width="9.140625" style="293"/>
    <col min="7" max="7" width="14" style="294" customWidth="1"/>
    <col min="8" max="8" width="9.140625" style="357" hidden="1" customWidth="1"/>
    <col min="9" max="9" width="11.7109375" style="358" hidden="1" customWidth="1"/>
    <col min="10" max="11" width="12.140625" style="358" hidden="1" customWidth="1"/>
    <col min="12" max="12" width="13.85546875" style="358" hidden="1" customWidth="1"/>
    <col min="13" max="16384" width="9.140625" style="294"/>
  </cols>
  <sheetData>
    <row r="1" spans="2:13" ht="15.75" thickBot="1" x14ac:dyDescent="0.3"/>
    <row r="2" spans="2:13" ht="27" thickBot="1" x14ac:dyDescent="0.25">
      <c r="B2" s="591" t="s">
        <v>411</v>
      </c>
      <c r="C2" s="592"/>
      <c r="D2" s="592"/>
      <c r="E2" s="592"/>
      <c r="F2" s="592"/>
      <c r="G2" s="593"/>
      <c r="L2" s="359"/>
      <c r="M2" s="296"/>
    </row>
    <row r="3" spans="2:13" ht="28.5" customHeight="1" x14ac:dyDescent="0.2">
      <c r="B3" s="248" t="s">
        <v>409</v>
      </c>
      <c r="C3" s="251" t="s">
        <v>84</v>
      </c>
      <c r="D3" s="251" t="s">
        <v>85</v>
      </c>
      <c r="E3" s="250" t="s">
        <v>221</v>
      </c>
      <c r="F3" s="251" t="s">
        <v>173</v>
      </c>
      <c r="G3" s="251" t="s">
        <v>174</v>
      </c>
      <c r="I3" s="338" t="s">
        <v>93</v>
      </c>
      <c r="J3" s="338" t="s">
        <v>94</v>
      </c>
      <c r="K3" s="338" t="s">
        <v>38</v>
      </c>
      <c r="L3" s="338" t="s">
        <v>37</v>
      </c>
    </row>
    <row r="4" spans="2:13" ht="30" customHeight="1" x14ac:dyDescent="0.2">
      <c r="B4" s="594" t="s">
        <v>410</v>
      </c>
      <c r="C4" s="531"/>
      <c r="D4" s="531"/>
      <c r="E4" s="531"/>
      <c r="F4" s="531"/>
      <c r="G4" s="595"/>
      <c r="I4" s="310"/>
      <c r="J4" s="310"/>
      <c r="K4" s="310"/>
      <c r="L4" s="310"/>
    </row>
    <row r="5" spans="2:13" ht="30" customHeight="1" x14ac:dyDescent="0.2">
      <c r="B5" s="421" t="s">
        <v>251</v>
      </c>
      <c r="C5" s="244"/>
      <c r="D5" s="244"/>
      <c r="E5" s="554" t="s">
        <v>395</v>
      </c>
      <c r="F5" s="362" t="str">
        <f t="shared" ref="F5:F10" si="0">IF(OR(C5="x",C5="X",D5="x",D5="X"),"","X")</f>
        <v>X</v>
      </c>
      <c r="G5" s="361" t="s">
        <v>177</v>
      </c>
      <c r="I5" s="310"/>
      <c r="J5" s="310"/>
      <c r="K5" s="310"/>
      <c r="L5" s="310"/>
    </row>
    <row r="6" spans="2:13" ht="30" customHeight="1" x14ac:dyDescent="0.2">
      <c r="B6" s="421" t="s">
        <v>252</v>
      </c>
      <c r="C6" s="244"/>
      <c r="D6" s="244"/>
      <c r="E6" s="555"/>
      <c r="F6" s="362" t="str">
        <f t="shared" si="0"/>
        <v>X</v>
      </c>
      <c r="G6" s="325" t="s">
        <v>177</v>
      </c>
      <c r="I6" s="310"/>
      <c r="J6" s="310"/>
      <c r="K6" s="310"/>
      <c r="L6" s="310"/>
    </row>
    <row r="7" spans="2:13" ht="30" customHeight="1" x14ac:dyDescent="0.2">
      <c r="B7" s="334" t="s">
        <v>391</v>
      </c>
      <c r="C7" s="244"/>
      <c r="D7" s="244"/>
      <c r="E7" s="554" t="s">
        <v>253</v>
      </c>
      <c r="F7" s="362" t="str">
        <f t="shared" si="0"/>
        <v>X</v>
      </c>
      <c r="G7" s="325" t="s">
        <v>87</v>
      </c>
      <c r="H7" s="133">
        <f>IF(C7="x",1,IF(C7="X",1,0))</f>
        <v>0</v>
      </c>
      <c r="I7" s="301">
        <f>IF($H7=1,1,0)</f>
        <v>0</v>
      </c>
      <c r="J7" s="301">
        <f>IF($H7=3,1,0)</f>
        <v>0</v>
      </c>
      <c r="K7" s="301">
        <f>IF($H7=5,1,0)</f>
        <v>0</v>
      </c>
      <c r="L7" s="301">
        <f>IF(F7="x",1,IF(F7="X",1,0))</f>
        <v>1</v>
      </c>
    </row>
    <row r="8" spans="2:13" ht="30" customHeight="1" x14ac:dyDescent="0.2">
      <c r="B8" s="334" t="s">
        <v>392</v>
      </c>
      <c r="C8" s="244"/>
      <c r="D8" s="244"/>
      <c r="E8" s="562"/>
      <c r="F8" s="362" t="str">
        <f t="shared" si="0"/>
        <v>X</v>
      </c>
      <c r="G8" s="325" t="s">
        <v>88</v>
      </c>
      <c r="H8" s="133">
        <f>IF(C8="x",3,IF(C8="X",3,0))</f>
        <v>0</v>
      </c>
      <c r="I8" s="301">
        <f>IF($H8=1,1,0)</f>
        <v>0</v>
      </c>
      <c r="J8" s="301">
        <f>IF($H8=3,1,0)</f>
        <v>0</v>
      </c>
      <c r="K8" s="301">
        <f>IF($H8=5,1,0)</f>
        <v>0</v>
      </c>
      <c r="L8" s="301">
        <f>IF(F8="x",3,IF(F8="X",3,0))</f>
        <v>3</v>
      </c>
    </row>
    <row r="9" spans="2:13" ht="30" customHeight="1" x14ac:dyDescent="0.2">
      <c r="B9" s="334" t="s">
        <v>393</v>
      </c>
      <c r="C9" s="244"/>
      <c r="D9" s="244"/>
      <c r="E9" s="562"/>
      <c r="F9" s="362" t="str">
        <f t="shared" si="0"/>
        <v>X</v>
      </c>
      <c r="G9" s="325" t="s">
        <v>88</v>
      </c>
      <c r="H9" s="133">
        <f>IF(C9="x",3,IF(C9="X",3,0))</f>
        <v>0</v>
      </c>
      <c r="I9" s="301">
        <f>IF($H9=1,1,0)</f>
        <v>0</v>
      </c>
      <c r="J9" s="301">
        <f>IF($H9=3,1,0)</f>
        <v>0</v>
      </c>
      <c r="K9" s="301">
        <f>IF($H9=5,1,0)</f>
        <v>0</v>
      </c>
      <c r="L9" s="301">
        <f>IF(F9="x",3,IF(F9="X",3,0))</f>
        <v>3</v>
      </c>
    </row>
    <row r="10" spans="2:13" ht="30" customHeight="1" x14ac:dyDescent="0.2">
      <c r="B10" s="334" t="s">
        <v>394</v>
      </c>
      <c r="C10" s="244"/>
      <c r="D10" s="244"/>
      <c r="E10" s="555"/>
      <c r="F10" s="362" t="str">
        <f t="shared" si="0"/>
        <v>X</v>
      </c>
      <c r="G10" s="325" t="s">
        <v>88</v>
      </c>
      <c r="H10" s="133">
        <f>IF(C10="x",3,IF(C10="X",3,0))</f>
        <v>0</v>
      </c>
      <c r="I10" s="301">
        <f>IF($H10=1,1,0)</f>
        <v>0</v>
      </c>
      <c r="J10" s="301">
        <f>IF($H10=3,1,0)</f>
        <v>0</v>
      </c>
      <c r="K10" s="301">
        <f>IF($H10=5,1,0)</f>
        <v>0</v>
      </c>
      <c r="L10" s="301">
        <f>IF(F10="x",3,IF(F10="X",3,0))</f>
        <v>3</v>
      </c>
    </row>
    <row r="11" spans="2:13" ht="30" customHeight="1" x14ac:dyDescent="0.2">
      <c r="B11" s="596" t="s">
        <v>400</v>
      </c>
      <c r="C11" s="596"/>
      <c r="D11" s="596"/>
      <c r="E11" s="596"/>
      <c r="F11" s="596"/>
      <c r="G11" s="596"/>
      <c r="I11" s="310"/>
      <c r="J11" s="310"/>
      <c r="K11" s="310"/>
      <c r="L11" s="310"/>
    </row>
    <row r="12" spans="2:13" ht="30" customHeight="1" x14ac:dyDescent="0.2">
      <c r="B12" s="334" t="s">
        <v>254</v>
      </c>
      <c r="C12" s="244"/>
      <c r="D12" s="244"/>
      <c r="E12" s="554" t="s">
        <v>212</v>
      </c>
      <c r="F12" s="597" t="str">
        <f>IF(OR(C12="x",C12="X",D12="x",D12="X"),"","X")</f>
        <v>X</v>
      </c>
      <c r="G12" s="599" t="s">
        <v>177</v>
      </c>
      <c r="I12" s="310"/>
      <c r="J12" s="310"/>
      <c r="K12" s="310"/>
      <c r="L12" s="310"/>
    </row>
    <row r="13" spans="2:13" ht="30" customHeight="1" x14ac:dyDescent="0.2">
      <c r="B13" s="334" t="s">
        <v>255</v>
      </c>
      <c r="C13" s="244"/>
      <c r="D13" s="244"/>
      <c r="E13" s="555"/>
      <c r="F13" s="598"/>
      <c r="G13" s="600"/>
      <c r="I13" s="310"/>
      <c r="J13" s="310"/>
      <c r="K13" s="310"/>
      <c r="L13" s="310"/>
    </row>
    <row r="14" spans="2:13" ht="30" customHeight="1" x14ac:dyDescent="0.2">
      <c r="B14" s="334" t="s">
        <v>413</v>
      </c>
      <c r="C14" s="244"/>
      <c r="D14" s="244"/>
      <c r="E14" s="312" t="s">
        <v>230</v>
      </c>
      <c r="F14" s="362" t="str">
        <f>IF(OR(C14="x",C14="X",D14="x",D14="X"),"","X")</f>
        <v>X</v>
      </c>
      <c r="G14" s="325" t="s">
        <v>88</v>
      </c>
      <c r="H14" s="133">
        <f>IF(C14="x",3,IF(C14="X",3,0))</f>
        <v>0</v>
      </c>
      <c r="I14" s="301">
        <f t="shared" ref="I14:I25" si="1">IF($H14=1,1,0)</f>
        <v>0</v>
      </c>
      <c r="J14" s="301">
        <f>IF($H14=3,1,0)</f>
        <v>0</v>
      </c>
      <c r="K14" s="301">
        <f>IF($H14=5,1,0)</f>
        <v>0</v>
      </c>
      <c r="L14" s="301">
        <f>IF(F14="x",3,IF(F14="X",3,0))</f>
        <v>3</v>
      </c>
    </row>
    <row r="15" spans="2:13" ht="39.75" customHeight="1" x14ac:dyDescent="0.2">
      <c r="B15" s="334" t="s">
        <v>414</v>
      </c>
      <c r="C15" s="244"/>
      <c r="D15" s="244"/>
      <c r="E15" s="342" t="s">
        <v>244</v>
      </c>
      <c r="F15" s="362" t="str">
        <f t="shared" ref="F15:F21" si="2">IF(OR(C15="x",C15="X",D15="x",D15="X"),"","X")</f>
        <v>X</v>
      </c>
      <c r="G15" s="332" t="s">
        <v>89</v>
      </c>
      <c r="H15" s="133">
        <f>IF(C15="x",5,IF(C15="X",5,0))</f>
        <v>0</v>
      </c>
      <c r="I15" s="301">
        <f t="shared" si="1"/>
        <v>0</v>
      </c>
      <c r="J15" s="301">
        <f>IF($H15=3,1,0)</f>
        <v>0</v>
      </c>
      <c r="K15" s="301">
        <f>IF($H15=5,1,0)</f>
        <v>0</v>
      </c>
      <c r="L15" s="301">
        <f>IF(F15="x",5,IF(F15="X",5,0))</f>
        <v>5</v>
      </c>
    </row>
    <row r="16" spans="2:13" ht="30" customHeight="1" x14ac:dyDescent="0.2">
      <c r="B16" s="334" t="s">
        <v>415</v>
      </c>
      <c r="C16" s="244"/>
      <c r="D16" s="244"/>
      <c r="E16" s="312" t="s">
        <v>183</v>
      </c>
      <c r="F16" s="362" t="str">
        <f t="shared" si="2"/>
        <v>X</v>
      </c>
      <c r="G16" s="325" t="s">
        <v>87</v>
      </c>
      <c r="H16" s="133">
        <f>IF(C16="x",1,IF(C16="X",1,0))</f>
        <v>0</v>
      </c>
      <c r="I16" s="301">
        <f t="shared" si="1"/>
        <v>0</v>
      </c>
      <c r="J16" s="301">
        <f>IF($H16=3,1,0)</f>
        <v>0</v>
      </c>
      <c r="K16" s="301">
        <f>IF($H16=5,1,0)</f>
        <v>0</v>
      </c>
      <c r="L16" s="301">
        <f>IF(F16="x",1,IF(F16="X",1,0))</f>
        <v>1</v>
      </c>
    </row>
    <row r="17" spans="2:12" ht="30" customHeight="1" x14ac:dyDescent="0.2">
      <c r="B17" s="334" t="s">
        <v>416</v>
      </c>
      <c r="C17" s="244"/>
      <c r="D17" s="244"/>
      <c r="E17" s="312" t="s">
        <v>231</v>
      </c>
      <c r="F17" s="362" t="str">
        <f t="shared" si="2"/>
        <v>X</v>
      </c>
      <c r="G17" s="332" t="s">
        <v>88</v>
      </c>
      <c r="H17" s="133">
        <f>IF(C17="x",3,IF(C17="X",3,0))</f>
        <v>0</v>
      </c>
      <c r="I17" s="301">
        <f t="shared" si="1"/>
        <v>0</v>
      </c>
      <c r="J17" s="301">
        <f t="shared" ref="J17:J25" si="3">IF($H17=3,1,0)</f>
        <v>0</v>
      </c>
      <c r="K17" s="301">
        <f t="shared" ref="K17:K25" si="4">IF($H17=5,1,0)</f>
        <v>0</v>
      </c>
      <c r="L17" s="301">
        <f>IF(F17="x",3,IF(F17="X",3,0))</f>
        <v>3</v>
      </c>
    </row>
    <row r="18" spans="2:12" ht="30" customHeight="1" x14ac:dyDescent="0.2">
      <c r="B18" s="334" t="s">
        <v>417</v>
      </c>
      <c r="C18" s="244"/>
      <c r="D18" s="244"/>
      <c r="E18" s="342" t="s">
        <v>256</v>
      </c>
      <c r="F18" s="362" t="str">
        <f t="shared" si="2"/>
        <v>X</v>
      </c>
      <c r="G18" s="325" t="s">
        <v>88</v>
      </c>
      <c r="H18" s="133">
        <f>IF(C18="x",3,IF(C18="X",3,0))</f>
        <v>0</v>
      </c>
      <c r="I18" s="301">
        <f t="shared" si="1"/>
        <v>0</v>
      </c>
      <c r="J18" s="301">
        <f t="shared" si="3"/>
        <v>0</v>
      </c>
      <c r="K18" s="301">
        <f t="shared" si="4"/>
        <v>0</v>
      </c>
      <c r="L18" s="301">
        <f>IF(F18="x",3,IF(F18="X",3,0))</f>
        <v>3</v>
      </c>
    </row>
    <row r="19" spans="2:12" ht="30" customHeight="1" x14ac:dyDescent="0.2">
      <c r="B19" s="334" t="s">
        <v>418</v>
      </c>
      <c r="C19" s="244"/>
      <c r="D19" s="244"/>
      <c r="E19" s="312" t="s">
        <v>257</v>
      </c>
      <c r="F19" s="362" t="str">
        <f t="shared" si="2"/>
        <v>X</v>
      </c>
      <c r="G19" s="325" t="s">
        <v>87</v>
      </c>
      <c r="H19" s="133">
        <f>IF(C19="x",1,IF(C19="X",1,0))</f>
        <v>0</v>
      </c>
      <c r="I19" s="301">
        <f t="shared" si="1"/>
        <v>0</v>
      </c>
      <c r="J19" s="301">
        <f t="shared" si="3"/>
        <v>0</v>
      </c>
      <c r="K19" s="301">
        <f t="shared" si="4"/>
        <v>0</v>
      </c>
      <c r="L19" s="301">
        <f>IF(F19="x",1,IF(F19="X",1,0))</f>
        <v>1</v>
      </c>
    </row>
    <row r="20" spans="2:12" ht="30" customHeight="1" x14ac:dyDescent="0.2">
      <c r="B20" s="334" t="s">
        <v>419</v>
      </c>
      <c r="C20" s="244"/>
      <c r="D20" s="244"/>
      <c r="E20" s="312" t="s">
        <v>258</v>
      </c>
      <c r="F20" s="362" t="str">
        <f t="shared" si="2"/>
        <v>X</v>
      </c>
      <c r="G20" s="325" t="s">
        <v>87</v>
      </c>
      <c r="H20" s="133">
        <f>IF(C20="x",1,IF(C20="X",1,0))</f>
        <v>0</v>
      </c>
      <c r="I20" s="301">
        <f t="shared" si="1"/>
        <v>0</v>
      </c>
      <c r="J20" s="301">
        <f t="shared" si="3"/>
        <v>0</v>
      </c>
      <c r="K20" s="301">
        <f t="shared" si="4"/>
        <v>0</v>
      </c>
      <c r="L20" s="301">
        <f>IF(F20="x",1,IF(F20="X",1,0))</f>
        <v>1</v>
      </c>
    </row>
    <row r="21" spans="2:12" ht="30" customHeight="1" x14ac:dyDescent="0.2">
      <c r="B21" s="334" t="s">
        <v>420</v>
      </c>
      <c r="C21" s="244"/>
      <c r="D21" s="244"/>
      <c r="E21" s="312" t="s">
        <v>259</v>
      </c>
      <c r="F21" s="362" t="str">
        <f t="shared" si="2"/>
        <v>X</v>
      </c>
      <c r="G21" s="325" t="s">
        <v>89</v>
      </c>
      <c r="H21" s="133">
        <f>IF(C21="x",5,IF(C21="X",5,0))</f>
        <v>0</v>
      </c>
      <c r="I21" s="301">
        <f t="shared" si="1"/>
        <v>0</v>
      </c>
      <c r="J21" s="301">
        <f t="shared" si="3"/>
        <v>0</v>
      </c>
      <c r="K21" s="301">
        <f t="shared" si="4"/>
        <v>0</v>
      </c>
      <c r="L21" s="301">
        <f>IF(F21="x",5,IF(F21="X",5,0))</f>
        <v>5</v>
      </c>
    </row>
    <row r="22" spans="2:12" ht="45" customHeight="1" x14ac:dyDescent="0.2">
      <c r="B22" s="263" t="s">
        <v>408</v>
      </c>
      <c r="C22" s="251" t="s">
        <v>84</v>
      </c>
      <c r="D22" s="251" t="s">
        <v>85</v>
      </c>
      <c r="E22" s="250" t="s">
        <v>221</v>
      </c>
      <c r="F22" s="251" t="s">
        <v>173</v>
      </c>
      <c r="G22" s="251" t="s">
        <v>174</v>
      </c>
      <c r="I22" s="310"/>
      <c r="J22" s="310"/>
      <c r="K22" s="310"/>
      <c r="L22" s="310"/>
    </row>
    <row r="23" spans="2:12" ht="38.25" customHeight="1" x14ac:dyDescent="0.2">
      <c r="B23" s="334" t="s">
        <v>421</v>
      </c>
      <c r="C23" s="244"/>
      <c r="D23" s="244"/>
      <c r="E23" s="554" t="s">
        <v>260</v>
      </c>
      <c r="F23" s="362" t="str">
        <f>IF(OR(C23="x",C23="X",D23="x",D23="X"),"","X")</f>
        <v>X</v>
      </c>
      <c r="G23" s="363" t="s">
        <v>88</v>
      </c>
      <c r="H23" s="133">
        <f>IF(C23="x",3,IF(C23="X",3,0))</f>
        <v>0</v>
      </c>
      <c r="I23" s="301">
        <f t="shared" si="1"/>
        <v>0</v>
      </c>
      <c r="J23" s="301">
        <f t="shared" si="3"/>
        <v>0</v>
      </c>
      <c r="K23" s="301">
        <f t="shared" si="4"/>
        <v>0</v>
      </c>
      <c r="L23" s="301">
        <f>IF(F23="x",3,IF(F23="X",3,0))</f>
        <v>3</v>
      </c>
    </row>
    <row r="24" spans="2:12" ht="33.75" customHeight="1" x14ac:dyDescent="0.2">
      <c r="B24" s="334" t="s">
        <v>422</v>
      </c>
      <c r="C24" s="244"/>
      <c r="D24" s="244"/>
      <c r="E24" s="555"/>
      <c r="F24" s="362" t="str">
        <f>IF(OR(C24="x",C24="X",D24="x",D24="X"),"","X")</f>
        <v>X</v>
      </c>
      <c r="G24" s="325" t="s">
        <v>88</v>
      </c>
      <c r="H24" s="133">
        <f>IF(C24="x",3,IF(C24="X",3,0))</f>
        <v>0</v>
      </c>
      <c r="I24" s="301">
        <f t="shared" si="1"/>
        <v>0</v>
      </c>
      <c r="J24" s="301">
        <f t="shared" si="3"/>
        <v>0</v>
      </c>
      <c r="K24" s="301">
        <f t="shared" si="4"/>
        <v>0</v>
      </c>
      <c r="L24" s="301">
        <f>IF(F24="x",3,IF(F24="X",3,0))</f>
        <v>3</v>
      </c>
    </row>
    <row r="25" spans="2:12" ht="38.25" customHeight="1" x14ac:dyDescent="0.2">
      <c r="B25" s="334" t="s">
        <v>423</v>
      </c>
      <c r="C25" s="244"/>
      <c r="D25" s="244"/>
      <c r="E25" s="312" t="s">
        <v>261</v>
      </c>
      <c r="F25" s="362" t="str">
        <f>IF(OR(C25="x",C25="X",D25="x",D25="X"),"","X")</f>
        <v>X</v>
      </c>
      <c r="G25" s="325" t="s">
        <v>87</v>
      </c>
      <c r="H25" s="133">
        <f>IF(C25="x",1,IF(C25="X",1,0))</f>
        <v>0</v>
      </c>
      <c r="I25" s="301">
        <f t="shared" si="1"/>
        <v>0</v>
      </c>
      <c r="J25" s="301">
        <f t="shared" si="3"/>
        <v>0</v>
      </c>
      <c r="K25" s="301">
        <f t="shared" si="4"/>
        <v>0</v>
      </c>
      <c r="L25" s="301">
        <f>IF(F25="x",1,IF(F25="X",1,0))</f>
        <v>1</v>
      </c>
    </row>
    <row r="26" spans="2:12" ht="29.25" customHeight="1" x14ac:dyDescent="0.2">
      <c r="B26" s="364"/>
      <c r="C26" s="316"/>
      <c r="D26" s="316"/>
      <c r="E26" s="316"/>
      <c r="F26" s="365"/>
      <c r="G26" s="366"/>
      <c r="H26" s="301">
        <f>SUM(H4:H25)</f>
        <v>0</v>
      </c>
      <c r="I26" s="301">
        <f>SUM(I4:I25)</f>
        <v>0</v>
      </c>
      <c r="J26" s="301">
        <f>SUM(J4:J25)</f>
        <v>0</v>
      </c>
      <c r="K26" s="301">
        <f>SUM(K4:K25)</f>
        <v>0</v>
      </c>
      <c r="L26" s="301">
        <f>SUM(L4:L25)*RESULTADOS!AE16</f>
        <v>1126.6666666666667</v>
      </c>
    </row>
    <row r="27" spans="2:12" ht="33.75" customHeight="1" thickBot="1" x14ac:dyDescent="0.25">
      <c r="B27" s="367"/>
      <c r="C27" s="367"/>
      <c r="D27" s="367"/>
      <c r="E27" s="367"/>
      <c r="F27" s="367"/>
      <c r="G27" s="367"/>
      <c r="I27" s="310"/>
      <c r="J27" s="310"/>
      <c r="K27" s="301"/>
      <c r="L27" s="301"/>
    </row>
    <row r="28" spans="2:12" ht="32.25" customHeight="1" thickTop="1" thickBot="1" x14ac:dyDescent="0.25">
      <c r="B28" s="556" t="s">
        <v>188</v>
      </c>
      <c r="C28" s="557"/>
      <c r="D28" s="557"/>
      <c r="E28" s="557"/>
      <c r="F28" s="557"/>
      <c r="G28" s="558"/>
      <c r="I28" s="310"/>
      <c r="J28" s="310"/>
      <c r="K28" s="310"/>
      <c r="L28" s="310"/>
    </row>
    <row r="29" spans="2:12" ht="16.5" customHeight="1" thickTop="1" x14ac:dyDescent="0.2">
      <c r="B29" s="572"/>
      <c r="C29" s="547"/>
      <c r="D29" s="547"/>
      <c r="E29" s="547"/>
      <c r="F29" s="547"/>
      <c r="G29" s="548"/>
      <c r="I29" s="310"/>
      <c r="J29" s="310"/>
      <c r="K29" s="310"/>
      <c r="L29" s="310"/>
    </row>
    <row r="30" spans="2:12" ht="12.75" x14ac:dyDescent="0.2">
      <c r="B30" s="549"/>
      <c r="C30" s="538"/>
      <c r="D30" s="538"/>
      <c r="E30" s="538"/>
      <c r="F30" s="538"/>
      <c r="G30" s="550"/>
      <c r="I30" s="310"/>
      <c r="J30" s="310"/>
      <c r="K30" s="310"/>
      <c r="L30" s="310"/>
    </row>
    <row r="31" spans="2:12" ht="12.75" x14ac:dyDescent="0.2">
      <c r="B31" s="549"/>
      <c r="C31" s="538"/>
      <c r="D31" s="538"/>
      <c r="E31" s="538"/>
      <c r="F31" s="538"/>
      <c r="G31" s="550"/>
      <c r="I31" s="310"/>
      <c r="J31" s="310"/>
      <c r="K31" s="310"/>
      <c r="L31" s="310"/>
    </row>
    <row r="32" spans="2:12" ht="12.75" x14ac:dyDescent="0.2">
      <c r="B32" s="549"/>
      <c r="C32" s="538"/>
      <c r="D32" s="538"/>
      <c r="E32" s="538"/>
      <c r="F32" s="538"/>
      <c r="G32" s="550"/>
      <c r="I32" s="310"/>
      <c r="J32" s="310"/>
      <c r="K32" s="310"/>
      <c r="L32" s="310"/>
    </row>
    <row r="33" spans="2:12" ht="34.5" customHeight="1" x14ac:dyDescent="0.2">
      <c r="B33" s="549"/>
      <c r="C33" s="538"/>
      <c r="D33" s="538"/>
      <c r="E33" s="538"/>
      <c r="F33" s="538"/>
      <c r="G33" s="550"/>
      <c r="I33" s="310"/>
      <c r="J33" s="310"/>
      <c r="K33" s="310"/>
      <c r="L33" s="310"/>
    </row>
    <row r="34" spans="2:12" ht="32.25" customHeight="1" x14ac:dyDescent="0.2">
      <c r="B34" s="549"/>
      <c r="C34" s="538"/>
      <c r="D34" s="538"/>
      <c r="E34" s="538"/>
      <c r="F34" s="538"/>
      <c r="G34" s="550"/>
      <c r="I34" s="310"/>
      <c r="J34" s="310"/>
      <c r="K34" s="310"/>
      <c r="L34" s="310"/>
    </row>
    <row r="35" spans="2:12" ht="47.25" customHeight="1" x14ac:dyDescent="0.2">
      <c r="B35" s="549"/>
      <c r="C35" s="538"/>
      <c r="D35" s="538"/>
      <c r="E35" s="538"/>
      <c r="F35" s="538"/>
      <c r="G35" s="550"/>
      <c r="I35" s="310"/>
      <c r="J35" s="310"/>
      <c r="K35" s="310"/>
      <c r="L35" s="310"/>
    </row>
    <row r="36" spans="2:12" ht="42" customHeight="1" x14ac:dyDescent="0.2">
      <c r="B36" s="549"/>
      <c r="C36" s="538"/>
      <c r="D36" s="538"/>
      <c r="E36" s="538"/>
      <c r="F36" s="538"/>
      <c r="G36" s="550"/>
      <c r="I36" s="310"/>
      <c r="J36" s="310"/>
      <c r="K36" s="310"/>
      <c r="L36" s="310"/>
    </row>
    <row r="37" spans="2:12" ht="46.5" customHeight="1" x14ac:dyDescent="0.2">
      <c r="B37" s="549"/>
      <c r="C37" s="538"/>
      <c r="D37" s="538"/>
      <c r="E37" s="538"/>
      <c r="F37" s="538"/>
      <c r="G37" s="550"/>
      <c r="I37" s="310"/>
      <c r="J37" s="310"/>
      <c r="K37" s="310"/>
      <c r="L37" s="310"/>
    </row>
    <row r="38" spans="2:12" ht="46.5" customHeight="1" x14ac:dyDescent="0.2">
      <c r="B38" s="549"/>
      <c r="C38" s="538"/>
      <c r="D38" s="538"/>
      <c r="E38" s="538"/>
      <c r="F38" s="538"/>
      <c r="G38" s="550"/>
      <c r="I38" s="310"/>
      <c r="J38" s="310"/>
      <c r="K38" s="310"/>
      <c r="L38" s="310"/>
    </row>
    <row r="39" spans="2:12" ht="39" customHeight="1" x14ac:dyDescent="0.2">
      <c r="B39" s="549"/>
      <c r="C39" s="538"/>
      <c r="D39" s="538"/>
      <c r="E39" s="538"/>
      <c r="F39" s="538"/>
      <c r="G39" s="550"/>
      <c r="I39" s="310"/>
      <c r="J39" s="310"/>
      <c r="K39" s="310"/>
      <c r="L39" s="310"/>
    </row>
    <row r="40" spans="2:12" ht="35.1" customHeight="1" x14ac:dyDescent="0.2">
      <c r="B40" s="549"/>
      <c r="C40" s="538"/>
      <c r="D40" s="538"/>
      <c r="E40" s="538"/>
      <c r="F40" s="538"/>
      <c r="G40" s="550"/>
      <c r="I40" s="310"/>
      <c r="J40" s="310"/>
      <c r="K40" s="310"/>
      <c r="L40" s="310"/>
    </row>
    <row r="41" spans="2:12" ht="43.5" customHeight="1" x14ac:dyDescent="0.2">
      <c r="B41" s="549"/>
      <c r="C41" s="538"/>
      <c r="D41" s="538"/>
      <c r="E41" s="538"/>
      <c r="F41" s="538"/>
      <c r="G41" s="550"/>
      <c r="I41" s="310"/>
      <c r="J41" s="310"/>
      <c r="K41" s="310"/>
      <c r="L41" s="310"/>
    </row>
    <row r="42" spans="2:12" ht="48" customHeight="1" x14ac:dyDescent="0.2">
      <c r="B42" s="549"/>
      <c r="C42" s="538"/>
      <c r="D42" s="538"/>
      <c r="E42" s="538"/>
      <c r="F42" s="538"/>
      <c r="G42" s="550"/>
      <c r="I42" s="310"/>
      <c r="J42" s="310"/>
      <c r="K42" s="310"/>
      <c r="L42" s="310"/>
    </row>
    <row r="43" spans="2:12" ht="35.1" customHeight="1" x14ac:dyDescent="0.2">
      <c r="B43" s="549"/>
      <c r="C43" s="538"/>
      <c r="D43" s="538"/>
      <c r="E43" s="538"/>
      <c r="F43" s="538"/>
      <c r="G43" s="550"/>
      <c r="I43" s="310"/>
      <c r="J43" s="310"/>
      <c r="K43" s="310"/>
      <c r="L43" s="310"/>
    </row>
    <row r="44" spans="2:12" ht="38.25" customHeight="1" x14ac:dyDescent="0.2">
      <c r="B44" s="549"/>
      <c r="C44" s="538"/>
      <c r="D44" s="538"/>
      <c r="E44" s="538"/>
      <c r="F44" s="538"/>
      <c r="G44" s="550"/>
      <c r="I44" s="310"/>
      <c r="J44" s="310"/>
      <c r="K44" s="310"/>
      <c r="L44" s="310"/>
    </row>
    <row r="45" spans="2:12" ht="48" customHeight="1" x14ac:dyDescent="0.2">
      <c r="B45" s="549"/>
      <c r="C45" s="538"/>
      <c r="D45" s="538"/>
      <c r="E45" s="538"/>
      <c r="F45" s="538"/>
      <c r="G45" s="550"/>
      <c r="I45" s="310"/>
      <c r="J45" s="310"/>
      <c r="K45" s="310"/>
      <c r="L45" s="310"/>
    </row>
    <row r="46" spans="2:12" ht="62.25" customHeight="1" thickBot="1" x14ac:dyDescent="0.25">
      <c r="B46" s="551"/>
      <c r="C46" s="552"/>
      <c r="D46" s="552"/>
      <c r="E46" s="552"/>
      <c r="F46" s="552"/>
      <c r="G46" s="553"/>
      <c r="I46" s="310"/>
      <c r="J46" s="310"/>
      <c r="K46" s="310"/>
      <c r="L46" s="310"/>
    </row>
    <row r="47" spans="2:12" ht="15.75" thickTop="1" x14ac:dyDescent="0.25">
      <c r="B47" s="320"/>
      <c r="I47" s="310"/>
      <c r="J47" s="310"/>
      <c r="K47" s="310"/>
      <c r="L47" s="310"/>
    </row>
    <row r="48" spans="2:12" x14ac:dyDescent="0.25">
      <c r="B48" s="320"/>
    </row>
    <row r="54" spans="2:12" ht="15.75" x14ac:dyDescent="0.25">
      <c r="C54" s="302"/>
      <c r="D54" s="302"/>
      <c r="E54" s="302"/>
      <c r="K54" s="294"/>
      <c r="L54" s="294"/>
    </row>
    <row r="55" spans="2:12" x14ac:dyDescent="0.25">
      <c r="K55" s="294"/>
      <c r="L55" s="294"/>
    </row>
    <row r="56" spans="2:12" x14ac:dyDescent="0.25">
      <c r="B56" s="368"/>
      <c r="G56" s="369"/>
      <c r="H56" s="369"/>
      <c r="I56" s="370"/>
      <c r="J56" s="370"/>
      <c r="K56" s="294"/>
      <c r="L56" s="294"/>
    </row>
    <row r="57" spans="2:12" x14ac:dyDescent="0.25">
      <c r="B57" s="368"/>
      <c r="G57" s="369"/>
      <c r="H57" s="369"/>
      <c r="I57" s="370"/>
      <c r="J57" s="370"/>
      <c r="K57" s="294"/>
      <c r="L57" s="294"/>
    </row>
    <row r="58" spans="2:12" x14ac:dyDescent="0.25">
      <c r="B58" s="368"/>
      <c r="G58" s="369"/>
      <c r="H58" s="369"/>
      <c r="I58" s="370"/>
      <c r="J58" s="370"/>
      <c r="K58" s="294"/>
      <c r="L58" s="294"/>
    </row>
    <row r="59" spans="2:12" x14ac:dyDescent="0.25">
      <c r="B59" s="368"/>
      <c r="G59" s="369"/>
      <c r="H59" s="369"/>
      <c r="I59" s="370"/>
      <c r="J59" s="370"/>
      <c r="K59" s="294"/>
      <c r="L59" s="294"/>
    </row>
    <row r="60" spans="2:12" x14ac:dyDescent="0.25">
      <c r="B60" s="368"/>
      <c r="G60" s="369"/>
      <c r="H60" s="369"/>
      <c r="I60" s="370"/>
      <c r="J60" s="370"/>
      <c r="K60" s="294"/>
      <c r="L60" s="294"/>
    </row>
    <row r="61" spans="2:12" x14ac:dyDescent="0.25">
      <c r="B61" s="368"/>
      <c r="G61" s="369"/>
      <c r="H61" s="369"/>
      <c r="I61" s="370"/>
      <c r="J61" s="370"/>
      <c r="K61" s="294"/>
      <c r="L61" s="294"/>
    </row>
    <row r="62" spans="2:12" ht="15.75" x14ac:dyDescent="0.2">
      <c r="C62" s="371"/>
      <c r="D62" s="371"/>
      <c r="E62" s="371"/>
      <c r="F62" s="371"/>
      <c r="G62" s="369"/>
      <c r="H62" s="369"/>
      <c r="I62" s="370"/>
      <c r="J62" s="370"/>
      <c r="K62" s="294"/>
      <c r="L62" s="294"/>
    </row>
    <row r="63" spans="2:12" x14ac:dyDescent="0.25">
      <c r="G63" s="369"/>
      <c r="H63" s="369"/>
      <c r="I63" s="370"/>
      <c r="J63" s="370"/>
      <c r="K63" s="294"/>
      <c r="L63" s="294"/>
    </row>
    <row r="64" spans="2:12" x14ac:dyDescent="0.25">
      <c r="G64" s="369"/>
      <c r="H64" s="369"/>
      <c r="I64" s="370"/>
      <c r="J64" s="370"/>
      <c r="K64" s="294"/>
      <c r="L64" s="294"/>
    </row>
    <row r="65" spans="2:12" x14ac:dyDescent="0.25">
      <c r="K65" s="294"/>
      <c r="L65" s="294"/>
    </row>
    <row r="66" spans="2:12" x14ac:dyDescent="0.25">
      <c r="C66" s="372"/>
      <c r="D66" s="372"/>
      <c r="E66" s="372"/>
      <c r="G66" s="369"/>
      <c r="K66" s="294"/>
      <c r="L66" s="294"/>
    </row>
    <row r="67" spans="2:12" x14ac:dyDescent="0.25">
      <c r="C67" s="372"/>
      <c r="D67" s="372"/>
      <c r="E67" s="372"/>
      <c r="K67" s="294"/>
      <c r="L67" s="294"/>
    </row>
    <row r="68" spans="2:12" x14ac:dyDescent="0.25">
      <c r="C68" s="372"/>
      <c r="D68" s="372"/>
      <c r="E68" s="372"/>
      <c r="K68" s="294"/>
      <c r="L68" s="294"/>
    </row>
    <row r="69" spans="2:12" x14ac:dyDescent="0.25">
      <c r="C69" s="372"/>
      <c r="D69" s="372"/>
      <c r="E69" s="372"/>
      <c r="K69" s="294"/>
      <c r="L69" s="294"/>
    </row>
    <row r="70" spans="2:12" x14ac:dyDescent="0.25">
      <c r="B70" s="294"/>
      <c r="C70" s="372"/>
      <c r="D70" s="372"/>
      <c r="E70" s="372"/>
      <c r="H70" s="294"/>
      <c r="I70" s="294"/>
      <c r="J70" s="294"/>
      <c r="K70" s="294"/>
      <c r="L70" s="294"/>
    </row>
    <row r="71" spans="2:12" x14ac:dyDescent="0.25">
      <c r="B71" s="294"/>
      <c r="C71" s="372"/>
      <c r="D71" s="372"/>
      <c r="E71" s="372"/>
      <c r="G71" s="369"/>
      <c r="H71" s="294"/>
      <c r="I71" s="294"/>
      <c r="J71" s="294"/>
      <c r="K71" s="294"/>
      <c r="L71" s="294"/>
    </row>
    <row r="72" spans="2:12" x14ac:dyDescent="0.25">
      <c r="B72" s="294"/>
      <c r="H72" s="294"/>
      <c r="I72" s="294"/>
      <c r="J72" s="294"/>
      <c r="K72" s="294"/>
      <c r="L72" s="294"/>
    </row>
    <row r="73" spans="2:12" x14ac:dyDescent="0.25">
      <c r="B73" s="294"/>
      <c r="C73" s="373"/>
      <c r="D73" s="373"/>
      <c r="E73" s="373"/>
      <c r="F73" s="374"/>
      <c r="H73" s="294"/>
      <c r="I73" s="294"/>
      <c r="J73" s="294"/>
      <c r="K73" s="294"/>
      <c r="L73" s="294"/>
    </row>
    <row r="74" spans="2:12" x14ac:dyDescent="0.25">
      <c r="B74" s="294"/>
      <c r="C74" s="373"/>
      <c r="D74" s="373"/>
      <c r="E74" s="373"/>
      <c r="F74" s="374"/>
      <c r="H74" s="294"/>
      <c r="I74" s="294"/>
      <c r="J74" s="294"/>
      <c r="K74" s="294"/>
      <c r="L74" s="294"/>
    </row>
    <row r="75" spans="2:12" x14ac:dyDescent="0.25">
      <c r="B75" s="294"/>
      <c r="C75" s="373"/>
      <c r="D75" s="373"/>
      <c r="E75" s="373"/>
      <c r="F75" s="374"/>
      <c r="H75" s="294"/>
      <c r="I75" s="294"/>
      <c r="J75" s="294"/>
      <c r="K75" s="294"/>
      <c r="L75" s="294"/>
    </row>
    <row r="76" spans="2:12" x14ac:dyDescent="0.25">
      <c r="B76" s="294"/>
      <c r="C76" s="373"/>
      <c r="D76" s="373"/>
      <c r="E76" s="373"/>
      <c r="F76" s="374"/>
      <c r="H76" s="294"/>
      <c r="I76" s="294"/>
      <c r="J76" s="294"/>
      <c r="K76" s="294"/>
      <c r="L76" s="294"/>
    </row>
    <row r="77" spans="2:12" x14ac:dyDescent="0.25">
      <c r="B77" s="294"/>
      <c r="C77" s="373"/>
      <c r="D77" s="373"/>
      <c r="E77" s="373"/>
      <c r="F77" s="374"/>
      <c r="H77" s="294"/>
      <c r="I77" s="294"/>
      <c r="J77" s="294"/>
      <c r="K77" s="294"/>
      <c r="L77" s="294"/>
    </row>
    <row r="78" spans="2:12" x14ac:dyDescent="0.25">
      <c r="B78" s="294"/>
      <c r="C78" s="373"/>
      <c r="D78" s="373"/>
      <c r="E78" s="373"/>
      <c r="F78" s="374"/>
      <c r="H78" s="294"/>
      <c r="I78" s="294"/>
      <c r="J78" s="294"/>
      <c r="K78" s="294"/>
      <c r="L78" s="294"/>
    </row>
    <row r="79" spans="2:12" x14ac:dyDescent="0.25">
      <c r="B79" s="294"/>
      <c r="C79" s="374"/>
      <c r="D79" s="374"/>
      <c r="E79" s="374"/>
      <c r="F79" s="374"/>
      <c r="H79" s="294"/>
      <c r="I79" s="294"/>
      <c r="J79" s="294"/>
      <c r="K79" s="294"/>
      <c r="L79" s="294"/>
    </row>
    <row r="80" spans="2:12" x14ac:dyDescent="0.25">
      <c r="B80" s="294"/>
      <c r="C80" s="374"/>
      <c r="D80" s="374"/>
      <c r="E80" s="374"/>
      <c r="F80" s="374"/>
      <c r="H80" s="294"/>
      <c r="I80" s="294"/>
      <c r="J80" s="294"/>
      <c r="K80" s="294"/>
      <c r="L80" s="294"/>
    </row>
    <row r="81" spans="2:12" x14ac:dyDescent="0.25">
      <c r="B81" s="294"/>
      <c r="H81" s="294"/>
      <c r="I81" s="294"/>
      <c r="J81" s="294"/>
      <c r="K81" s="294"/>
      <c r="L81" s="294"/>
    </row>
    <row r="82" spans="2:12" x14ac:dyDescent="0.25">
      <c r="B82" s="294"/>
      <c r="H82" s="294"/>
      <c r="I82" s="294"/>
      <c r="J82" s="294"/>
      <c r="K82" s="294"/>
      <c r="L82" s="294"/>
    </row>
    <row r="83" spans="2:12" x14ac:dyDescent="0.25">
      <c r="B83" s="294"/>
      <c r="H83" s="294"/>
      <c r="I83" s="294"/>
      <c r="J83" s="294"/>
      <c r="K83" s="294"/>
      <c r="L83" s="294"/>
    </row>
    <row r="84" spans="2:12" x14ac:dyDescent="0.25">
      <c r="B84" s="294"/>
      <c r="H84" s="294"/>
      <c r="I84" s="294"/>
      <c r="J84" s="294"/>
      <c r="K84" s="294"/>
      <c r="L84" s="294"/>
    </row>
    <row r="85" spans="2:12" x14ac:dyDescent="0.25">
      <c r="B85" s="294"/>
      <c r="H85" s="294"/>
      <c r="I85" s="294"/>
      <c r="J85" s="294"/>
      <c r="K85" s="294"/>
      <c r="L85" s="294"/>
    </row>
    <row r="86" spans="2:12" ht="12.75" x14ac:dyDescent="0.2">
      <c r="B86" s="294"/>
      <c r="C86" s="294"/>
      <c r="D86" s="294"/>
      <c r="E86" s="294"/>
      <c r="F86" s="294"/>
      <c r="H86" s="294"/>
      <c r="I86" s="294"/>
      <c r="J86" s="294"/>
      <c r="K86" s="294"/>
      <c r="L86" s="294"/>
    </row>
    <row r="87" spans="2:12" ht="12.75" x14ac:dyDescent="0.2">
      <c r="B87" s="294"/>
      <c r="C87" s="294"/>
      <c r="D87" s="294"/>
      <c r="E87" s="294"/>
      <c r="F87" s="294"/>
      <c r="H87" s="294"/>
      <c r="I87" s="294"/>
      <c r="J87" s="294"/>
      <c r="K87" s="294"/>
      <c r="L87" s="294"/>
    </row>
    <row r="88" spans="2:12" ht="12.75" x14ac:dyDescent="0.2">
      <c r="B88" s="294"/>
      <c r="C88" s="294"/>
      <c r="D88" s="294"/>
      <c r="E88" s="294"/>
      <c r="F88" s="294"/>
      <c r="H88" s="294"/>
      <c r="I88" s="294"/>
      <c r="J88" s="294"/>
      <c r="K88" s="294"/>
      <c r="L88" s="294"/>
    </row>
  </sheetData>
  <sheetProtection password="8051" sheet="1" objects="1" scenarios="1"/>
  <mergeCells count="11">
    <mergeCell ref="B29:G46"/>
    <mergeCell ref="E23:E24"/>
    <mergeCell ref="B28:G28"/>
    <mergeCell ref="B2:G2"/>
    <mergeCell ref="B4:G4"/>
    <mergeCell ref="B11:G11"/>
    <mergeCell ref="E12:E13"/>
    <mergeCell ref="E7:E10"/>
    <mergeCell ref="E5:E6"/>
    <mergeCell ref="F12:F13"/>
    <mergeCell ref="G12:G13"/>
  </mergeCells>
  <phoneticPr fontId="67" type="noConversion"/>
  <dataValidations count="3">
    <dataValidation type="textLength" allowBlank="1" showDropDown="1" showErrorMessage="1" errorTitle="Caracter Inválido!!!" error="Entre com x ou X. Se o quesito não se aplica deixe em branco" sqref="E2:E3 E22" xr:uid="{00000000-0002-0000-0600-000000000000}">
      <formula1>1</formula1>
      <formula2>1500</formula2>
    </dataValidation>
    <dataValidation allowBlank="1" sqref="F2:F3 F22" xr:uid="{00000000-0002-0000-0600-000001000000}"/>
    <dataValidation allowBlank="1" showErrorMessage="1" sqref="C47:D65525 C1:F1 E47:F65535" xr:uid="{00000000-0002-0000-0600-000002000000}"/>
  </dataValidations>
  <pageMargins left="0.51181102362204722" right="0.51181102362204722" top="0.78740157480314965" bottom="0.78740157480314965" header="0.31496062992125984" footer="0.31496062992125984"/>
  <pageSetup paperSize="9" scale="50" orientation="portrait" r:id="rId1"/>
  <colBreaks count="1" manualBreakCount="1">
    <brk id="1" max="4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74"/>
  <sheetViews>
    <sheetView showGridLines="0" zoomScale="75" zoomScaleNormal="75" zoomScaleSheetLayoutView="80" workbookViewId="0">
      <selection activeCell="B4" sqref="B4:B11"/>
    </sheetView>
  </sheetViews>
  <sheetFormatPr defaultRowHeight="15" x14ac:dyDescent="0.25"/>
  <cols>
    <col min="1" max="1" width="1.140625" style="294" customWidth="1"/>
    <col min="2" max="2" width="110.85546875" style="291" customWidth="1"/>
    <col min="3" max="4" width="9.140625" style="292"/>
    <col min="5" max="5" width="16.42578125" style="292" customWidth="1"/>
    <col min="6" max="6" width="9.140625" style="293"/>
    <col min="7" max="7" width="14" style="294" customWidth="1"/>
    <col min="8" max="8" width="9.140625" style="357" hidden="1" customWidth="1"/>
    <col min="9" max="9" width="11.7109375" style="358" hidden="1" customWidth="1"/>
    <col min="10" max="11" width="12.140625" style="358" hidden="1" customWidth="1"/>
    <col min="12" max="12" width="13.85546875" style="358" hidden="1" customWidth="1"/>
    <col min="13" max="16384" width="9.140625" style="294"/>
  </cols>
  <sheetData>
    <row r="1" spans="2:13" ht="15.75" thickBot="1" x14ac:dyDescent="0.3"/>
    <row r="2" spans="2:13" ht="27" thickBot="1" x14ac:dyDescent="0.25">
      <c r="B2" s="591" t="s">
        <v>262</v>
      </c>
      <c r="C2" s="592"/>
      <c r="D2" s="592"/>
      <c r="E2" s="592"/>
      <c r="F2" s="592"/>
      <c r="G2" s="593"/>
      <c r="M2" s="296"/>
    </row>
    <row r="3" spans="2:13" ht="20.25" x14ac:dyDescent="0.2">
      <c r="B3" s="248"/>
      <c r="C3" s="251" t="s">
        <v>84</v>
      </c>
      <c r="D3" s="251" t="s">
        <v>85</v>
      </c>
      <c r="E3" s="250" t="s">
        <v>221</v>
      </c>
      <c r="F3" s="251" t="s">
        <v>173</v>
      </c>
      <c r="G3" s="251" t="s">
        <v>86</v>
      </c>
      <c r="I3" s="338" t="s">
        <v>93</v>
      </c>
      <c r="J3" s="338" t="s">
        <v>94</v>
      </c>
      <c r="K3" s="338" t="s">
        <v>38</v>
      </c>
      <c r="L3" s="338" t="s">
        <v>37</v>
      </c>
    </row>
    <row r="4" spans="2:13" ht="34.5" customHeight="1" x14ac:dyDescent="0.2">
      <c r="B4" s="396" t="s">
        <v>424</v>
      </c>
      <c r="C4" s="397"/>
      <c r="D4" s="397"/>
      <c r="E4" s="397"/>
      <c r="F4" s="397"/>
      <c r="G4" s="398"/>
      <c r="H4" s="133"/>
      <c r="I4" s="301"/>
      <c r="J4" s="301"/>
      <c r="K4" s="301"/>
      <c r="L4" s="301"/>
    </row>
    <row r="5" spans="2:13" ht="34.5" customHeight="1" x14ac:dyDescent="0.2">
      <c r="B5" s="382" t="s">
        <v>292</v>
      </c>
      <c r="C5" s="244"/>
      <c r="D5" s="244"/>
      <c r="E5" s="554" t="s">
        <v>396</v>
      </c>
      <c r="F5" s="362" t="str">
        <f t="shared" ref="F5:F6" si="0">IF(OR(C5="x",C5="X",D5="x",D5="X"),"","X")</f>
        <v>X</v>
      </c>
      <c r="G5" s="601" t="s">
        <v>177</v>
      </c>
      <c r="H5" s="133"/>
      <c r="I5" s="301"/>
      <c r="J5" s="301"/>
      <c r="K5" s="301"/>
      <c r="L5" s="301"/>
    </row>
    <row r="6" spans="2:13" ht="34.5" customHeight="1" x14ac:dyDescent="0.2">
      <c r="B6" s="382" t="s">
        <v>293</v>
      </c>
      <c r="C6" s="244"/>
      <c r="D6" s="244"/>
      <c r="E6" s="555"/>
      <c r="F6" s="362" t="str">
        <f t="shared" si="0"/>
        <v>X</v>
      </c>
      <c r="G6" s="600"/>
      <c r="H6" s="133"/>
      <c r="I6" s="301"/>
      <c r="J6" s="301"/>
      <c r="K6" s="301"/>
      <c r="L6" s="301"/>
    </row>
    <row r="7" spans="2:13" ht="55.5" customHeight="1" x14ac:dyDescent="0.2">
      <c r="B7" s="424" t="s">
        <v>425</v>
      </c>
      <c r="C7" s="244"/>
      <c r="D7" s="244"/>
      <c r="E7" s="602" t="s">
        <v>404</v>
      </c>
      <c r="F7" s="362" t="str">
        <f>IF(OR(C7="x",C7="X",D7="x",D7="X"),"","X")</f>
        <v>X</v>
      </c>
      <c r="G7" s="325" t="s">
        <v>87</v>
      </c>
      <c r="H7" s="133">
        <f>IF(C7="x",1,IF(C7="X",1,0))</f>
        <v>0</v>
      </c>
      <c r="I7" s="301">
        <f>IF($H7=1,1,0)</f>
        <v>0</v>
      </c>
      <c r="J7" s="301">
        <f>IF($H7=3,1,0)</f>
        <v>0</v>
      </c>
      <c r="K7" s="301">
        <f>IF($H7=5,1,0)</f>
        <v>0</v>
      </c>
      <c r="L7" s="301">
        <f>IF(F7="x",1,IF(F7="X",1,0))</f>
        <v>1</v>
      </c>
    </row>
    <row r="8" spans="2:13" ht="55.5" customHeight="1" x14ac:dyDescent="0.2">
      <c r="B8" s="425" t="s">
        <v>405</v>
      </c>
      <c r="C8" s="244"/>
      <c r="D8" s="244"/>
      <c r="E8" s="603"/>
      <c r="F8" s="362" t="str">
        <f t="shared" ref="F8:F11" si="1">IF(OR(C8="x",C8="X",D8="x",D8="X"),"","X")</f>
        <v>X</v>
      </c>
      <c r="G8" s="325" t="s">
        <v>87</v>
      </c>
      <c r="H8" s="133">
        <f t="shared" ref="H8:H11" si="2">IF(C8="x",1,IF(C8="X",1,0))</f>
        <v>0</v>
      </c>
      <c r="I8" s="301">
        <f t="shared" ref="I8:I11" si="3">IF($H8=1,1,0)</f>
        <v>0</v>
      </c>
      <c r="J8" s="301">
        <f t="shared" ref="J8:J11" si="4">IF($H8=3,1,0)</f>
        <v>0</v>
      </c>
      <c r="K8" s="301">
        <f t="shared" ref="K8:K11" si="5">IF($H8=5,1,0)</f>
        <v>0</v>
      </c>
      <c r="L8" s="301">
        <f t="shared" ref="L8:L11" si="6">IF(F8="x",1,IF(F8="X",1,0))</f>
        <v>1</v>
      </c>
    </row>
    <row r="9" spans="2:13" ht="55.5" customHeight="1" x14ac:dyDescent="0.2">
      <c r="B9" s="426" t="s">
        <v>402</v>
      </c>
      <c r="C9" s="244"/>
      <c r="D9" s="244"/>
      <c r="E9" s="603"/>
      <c r="F9" s="362" t="str">
        <f t="shared" si="1"/>
        <v>X</v>
      </c>
      <c r="G9" s="325" t="s">
        <v>87</v>
      </c>
      <c r="H9" s="133">
        <f t="shared" si="2"/>
        <v>0</v>
      </c>
      <c r="I9" s="301">
        <f t="shared" si="3"/>
        <v>0</v>
      </c>
      <c r="J9" s="301">
        <f t="shared" si="4"/>
        <v>0</v>
      </c>
      <c r="K9" s="301">
        <f t="shared" si="5"/>
        <v>0</v>
      </c>
      <c r="L9" s="301">
        <f t="shared" si="6"/>
        <v>1</v>
      </c>
    </row>
    <row r="10" spans="2:13" ht="55.5" customHeight="1" x14ac:dyDescent="0.2">
      <c r="B10" s="426" t="s">
        <v>403</v>
      </c>
      <c r="C10" s="244"/>
      <c r="D10" s="244"/>
      <c r="E10" s="603"/>
      <c r="F10" s="362" t="str">
        <f t="shared" si="1"/>
        <v>X</v>
      </c>
      <c r="G10" s="388" t="s">
        <v>87</v>
      </c>
      <c r="H10" s="133">
        <f t="shared" si="2"/>
        <v>0</v>
      </c>
      <c r="I10" s="301">
        <f t="shared" si="3"/>
        <v>0</v>
      </c>
      <c r="J10" s="301">
        <f t="shared" si="4"/>
        <v>0</v>
      </c>
      <c r="K10" s="301">
        <f t="shared" si="5"/>
        <v>0</v>
      </c>
      <c r="L10" s="301">
        <f t="shared" si="6"/>
        <v>1</v>
      </c>
    </row>
    <row r="11" spans="2:13" ht="55.5" customHeight="1" x14ac:dyDescent="0.2">
      <c r="B11" s="425" t="s">
        <v>426</v>
      </c>
      <c r="C11" s="244"/>
      <c r="D11" s="244"/>
      <c r="E11" s="604"/>
      <c r="F11" s="362" t="str">
        <f t="shared" si="1"/>
        <v>X</v>
      </c>
      <c r="G11" s="325" t="s">
        <v>87</v>
      </c>
      <c r="H11" s="133">
        <f t="shared" si="2"/>
        <v>0</v>
      </c>
      <c r="I11" s="301">
        <f t="shared" si="3"/>
        <v>0</v>
      </c>
      <c r="J11" s="301">
        <f t="shared" si="4"/>
        <v>0</v>
      </c>
      <c r="K11" s="301">
        <f t="shared" si="5"/>
        <v>0</v>
      </c>
      <c r="L11" s="301">
        <f t="shared" si="6"/>
        <v>1</v>
      </c>
    </row>
    <row r="12" spans="2:13" ht="18" customHeight="1" x14ac:dyDescent="0.25">
      <c r="F12" s="292"/>
      <c r="G12" s="293"/>
      <c r="H12" s="301">
        <f>SUM(H7:H11)</f>
        <v>0</v>
      </c>
      <c r="I12" s="301">
        <f t="shared" ref="I12:K12" si="7">SUM(I7:I11)</f>
        <v>0</v>
      </c>
      <c r="J12" s="301">
        <f t="shared" si="7"/>
        <v>0</v>
      </c>
      <c r="K12" s="301">
        <f t="shared" si="7"/>
        <v>0</v>
      </c>
      <c r="L12" s="301">
        <f>SUM(L7:L11)*RESULTADOS!AE17</f>
        <v>55.555555555555557</v>
      </c>
    </row>
    <row r="13" spans="2:13" ht="19.5" customHeight="1" thickBot="1" x14ac:dyDescent="0.3">
      <c r="F13" s="292"/>
      <c r="G13" s="293"/>
      <c r="I13" s="310"/>
      <c r="J13" s="310"/>
      <c r="K13" s="301"/>
      <c r="L13" s="301"/>
    </row>
    <row r="14" spans="2:13" ht="17.25" thickTop="1" thickBot="1" x14ac:dyDescent="0.25">
      <c r="B14" s="556" t="s">
        <v>188</v>
      </c>
      <c r="C14" s="557"/>
      <c r="D14" s="557"/>
      <c r="E14" s="557"/>
      <c r="F14" s="557"/>
      <c r="G14" s="558"/>
      <c r="I14" s="310"/>
      <c r="J14" s="310"/>
      <c r="K14" s="310"/>
      <c r="L14" s="310"/>
    </row>
    <row r="15" spans="2:13" ht="16.5" customHeight="1" thickTop="1" x14ac:dyDescent="0.2">
      <c r="B15" s="546"/>
      <c r="C15" s="547"/>
      <c r="D15" s="547"/>
      <c r="E15" s="547"/>
      <c r="F15" s="547"/>
      <c r="G15" s="548"/>
      <c r="I15" s="310"/>
      <c r="J15" s="310"/>
      <c r="K15" s="310"/>
      <c r="L15" s="310"/>
    </row>
    <row r="16" spans="2:13" ht="12.75" x14ac:dyDescent="0.2">
      <c r="B16" s="549"/>
      <c r="C16" s="538"/>
      <c r="D16" s="538"/>
      <c r="E16" s="538"/>
      <c r="F16" s="538"/>
      <c r="G16" s="550"/>
      <c r="I16" s="310"/>
      <c r="J16" s="310"/>
      <c r="K16" s="310"/>
      <c r="L16" s="310"/>
    </row>
    <row r="17" spans="2:16" ht="12.75" x14ac:dyDescent="0.2">
      <c r="B17" s="549"/>
      <c r="C17" s="538"/>
      <c r="D17" s="538"/>
      <c r="E17" s="538"/>
      <c r="F17" s="538"/>
      <c r="G17" s="550"/>
      <c r="I17" s="310"/>
      <c r="J17" s="310"/>
      <c r="K17" s="310"/>
      <c r="L17" s="310"/>
    </row>
    <row r="18" spans="2:16" ht="12.75" x14ac:dyDescent="0.2">
      <c r="B18" s="549"/>
      <c r="C18" s="538"/>
      <c r="D18" s="538"/>
      <c r="E18" s="538"/>
      <c r="F18" s="538"/>
      <c r="G18" s="550"/>
      <c r="I18" s="310"/>
      <c r="J18" s="310"/>
      <c r="K18" s="310"/>
      <c r="L18" s="310"/>
    </row>
    <row r="19" spans="2:16" ht="12.75" x14ac:dyDescent="0.2">
      <c r="B19" s="549"/>
      <c r="C19" s="538"/>
      <c r="D19" s="538"/>
      <c r="E19" s="538"/>
      <c r="F19" s="538"/>
      <c r="G19" s="550"/>
      <c r="I19" s="310"/>
      <c r="J19" s="310"/>
      <c r="K19" s="310"/>
      <c r="L19" s="310"/>
    </row>
    <row r="20" spans="2:16" ht="12.75" x14ac:dyDescent="0.2">
      <c r="B20" s="549"/>
      <c r="C20" s="538"/>
      <c r="D20" s="538"/>
      <c r="E20" s="538"/>
      <c r="F20" s="538"/>
      <c r="G20" s="550"/>
      <c r="I20" s="310"/>
      <c r="J20" s="310"/>
      <c r="K20" s="310"/>
      <c r="L20" s="310"/>
    </row>
    <row r="21" spans="2:16" ht="12.75" x14ac:dyDescent="0.2">
      <c r="B21" s="549"/>
      <c r="C21" s="538"/>
      <c r="D21" s="538"/>
      <c r="E21" s="538"/>
      <c r="F21" s="538"/>
      <c r="G21" s="550"/>
      <c r="I21" s="310"/>
      <c r="J21" s="310"/>
      <c r="K21" s="310"/>
      <c r="L21" s="310"/>
      <c r="P21" s="323"/>
    </row>
    <row r="22" spans="2:16" ht="12.75" x14ac:dyDescent="0.2">
      <c r="B22" s="549"/>
      <c r="C22" s="538"/>
      <c r="D22" s="538"/>
      <c r="E22" s="538"/>
      <c r="F22" s="538"/>
      <c r="G22" s="550"/>
      <c r="I22" s="310"/>
      <c r="J22" s="310"/>
      <c r="K22" s="310"/>
      <c r="L22" s="310"/>
    </row>
    <row r="23" spans="2:16" ht="12.75" x14ac:dyDescent="0.2">
      <c r="B23" s="549"/>
      <c r="C23" s="538"/>
      <c r="D23" s="538"/>
      <c r="E23" s="538"/>
      <c r="F23" s="538"/>
      <c r="G23" s="550"/>
      <c r="I23" s="310"/>
      <c r="J23" s="310"/>
      <c r="K23" s="310"/>
      <c r="L23" s="310"/>
    </row>
    <row r="24" spans="2:16" ht="12.75" x14ac:dyDescent="0.2">
      <c r="B24" s="549"/>
      <c r="C24" s="538"/>
      <c r="D24" s="538"/>
      <c r="E24" s="538"/>
      <c r="F24" s="538"/>
      <c r="G24" s="550"/>
      <c r="I24" s="310"/>
      <c r="J24" s="310"/>
      <c r="K24" s="310"/>
      <c r="L24" s="310"/>
    </row>
    <row r="25" spans="2:16" ht="12.75" x14ac:dyDescent="0.2">
      <c r="B25" s="549"/>
      <c r="C25" s="538"/>
      <c r="D25" s="538"/>
      <c r="E25" s="538"/>
      <c r="F25" s="538"/>
      <c r="G25" s="550"/>
      <c r="I25" s="310"/>
      <c r="J25" s="310"/>
      <c r="K25" s="310"/>
      <c r="L25" s="310"/>
    </row>
    <row r="26" spans="2:16" ht="12.75" x14ac:dyDescent="0.2">
      <c r="B26" s="549"/>
      <c r="C26" s="538"/>
      <c r="D26" s="538"/>
      <c r="E26" s="538"/>
      <c r="F26" s="538"/>
      <c r="G26" s="550"/>
      <c r="I26" s="310"/>
      <c r="J26" s="310"/>
      <c r="K26" s="310"/>
      <c r="L26" s="310"/>
    </row>
    <row r="27" spans="2:16" ht="12.75" x14ac:dyDescent="0.2">
      <c r="B27" s="549"/>
      <c r="C27" s="538"/>
      <c r="D27" s="538"/>
      <c r="E27" s="538"/>
      <c r="F27" s="538"/>
      <c r="G27" s="550"/>
      <c r="I27" s="310"/>
      <c r="J27" s="310"/>
      <c r="K27" s="310"/>
      <c r="L27" s="310"/>
    </row>
    <row r="28" spans="2:16" ht="12.75" x14ac:dyDescent="0.2">
      <c r="B28" s="549"/>
      <c r="C28" s="538"/>
      <c r="D28" s="538"/>
      <c r="E28" s="538"/>
      <c r="F28" s="538"/>
      <c r="G28" s="550"/>
      <c r="I28" s="310"/>
      <c r="J28" s="310"/>
      <c r="K28" s="310"/>
      <c r="L28" s="310"/>
    </row>
    <row r="29" spans="2:16" ht="12.75" x14ac:dyDescent="0.2">
      <c r="B29" s="549"/>
      <c r="C29" s="538"/>
      <c r="D29" s="538"/>
      <c r="E29" s="538"/>
      <c r="F29" s="538"/>
      <c r="G29" s="550"/>
      <c r="I29" s="310"/>
      <c r="J29" s="310"/>
      <c r="K29" s="310"/>
      <c r="L29" s="310"/>
    </row>
    <row r="30" spans="2:16" ht="12.75" x14ac:dyDescent="0.2">
      <c r="B30" s="549"/>
      <c r="C30" s="538"/>
      <c r="D30" s="538"/>
      <c r="E30" s="538"/>
      <c r="F30" s="538"/>
      <c r="G30" s="550"/>
      <c r="I30" s="310"/>
      <c r="J30" s="310"/>
      <c r="K30" s="310"/>
      <c r="L30" s="310"/>
    </row>
    <row r="31" spans="2:16" ht="12.75" x14ac:dyDescent="0.2">
      <c r="B31" s="549"/>
      <c r="C31" s="538"/>
      <c r="D31" s="538"/>
      <c r="E31" s="538"/>
      <c r="F31" s="538"/>
      <c r="G31" s="550"/>
      <c r="I31" s="310"/>
      <c r="J31" s="310"/>
      <c r="K31" s="310"/>
      <c r="L31" s="310"/>
    </row>
    <row r="32" spans="2:16" ht="13.5" thickBot="1" x14ac:dyDescent="0.25">
      <c r="B32" s="551"/>
      <c r="C32" s="552"/>
      <c r="D32" s="552"/>
      <c r="E32" s="552"/>
      <c r="F32" s="552"/>
      <c r="G32" s="553"/>
      <c r="I32" s="310"/>
      <c r="J32" s="310"/>
      <c r="K32" s="310"/>
      <c r="L32" s="310"/>
    </row>
    <row r="33" spans="2:12" ht="15.75" thickTop="1" x14ac:dyDescent="0.25">
      <c r="B33" s="320"/>
      <c r="I33" s="310"/>
      <c r="J33" s="310"/>
      <c r="K33" s="310"/>
      <c r="L33" s="310"/>
    </row>
    <row r="34" spans="2:12" x14ac:dyDescent="0.25">
      <c r="B34" s="320"/>
      <c r="I34" s="310"/>
      <c r="J34" s="310"/>
      <c r="K34" s="301"/>
      <c r="L34" s="301"/>
    </row>
    <row r="40" spans="2:12" ht="15.75" x14ac:dyDescent="0.25">
      <c r="C40" s="302"/>
      <c r="D40" s="302"/>
      <c r="E40" s="302"/>
      <c r="K40" s="294"/>
      <c r="L40" s="294"/>
    </row>
    <row r="41" spans="2:12" x14ac:dyDescent="0.25">
      <c r="K41" s="294"/>
      <c r="L41" s="294"/>
    </row>
    <row r="42" spans="2:12" x14ac:dyDescent="0.25">
      <c r="B42" s="368"/>
      <c r="G42" s="369"/>
      <c r="H42" s="369"/>
      <c r="I42" s="370"/>
      <c r="J42" s="370"/>
      <c r="K42" s="294"/>
      <c r="L42" s="294"/>
    </row>
    <row r="43" spans="2:12" x14ac:dyDescent="0.25">
      <c r="B43" s="368"/>
      <c r="G43" s="369"/>
      <c r="H43" s="369"/>
      <c r="I43" s="370"/>
      <c r="J43" s="370"/>
      <c r="K43" s="294"/>
      <c r="L43" s="294"/>
    </row>
    <row r="44" spans="2:12" x14ac:dyDescent="0.25">
      <c r="B44" s="368"/>
      <c r="G44" s="369"/>
      <c r="H44" s="369"/>
      <c r="I44" s="370"/>
      <c r="J44" s="370"/>
      <c r="K44" s="294"/>
      <c r="L44" s="294"/>
    </row>
    <row r="45" spans="2:12" x14ac:dyDescent="0.25">
      <c r="B45" s="368"/>
      <c r="G45" s="369"/>
      <c r="H45" s="369"/>
      <c r="I45" s="370"/>
      <c r="J45" s="370"/>
      <c r="K45" s="294"/>
      <c r="L45" s="294"/>
    </row>
    <row r="46" spans="2:12" x14ac:dyDescent="0.25">
      <c r="B46" s="368"/>
      <c r="G46" s="369"/>
      <c r="H46" s="369"/>
      <c r="I46" s="370"/>
      <c r="J46" s="370"/>
      <c r="K46" s="294"/>
      <c r="L46" s="294"/>
    </row>
    <row r="47" spans="2:12" x14ac:dyDescent="0.25">
      <c r="B47" s="368"/>
      <c r="G47" s="369"/>
      <c r="H47" s="369"/>
      <c r="I47" s="370"/>
      <c r="J47" s="370"/>
      <c r="K47" s="294"/>
      <c r="L47" s="294"/>
    </row>
    <row r="48" spans="2:12" ht="15.75" x14ac:dyDescent="0.2">
      <c r="C48" s="371"/>
      <c r="D48" s="371"/>
      <c r="E48" s="371"/>
      <c r="F48" s="371"/>
      <c r="G48" s="369"/>
      <c r="H48" s="369"/>
      <c r="I48" s="370"/>
      <c r="J48" s="370"/>
      <c r="K48" s="294"/>
      <c r="L48" s="294"/>
    </row>
    <row r="49" spans="2:12" x14ac:dyDescent="0.25">
      <c r="G49" s="369"/>
      <c r="H49" s="369"/>
      <c r="I49" s="370"/>
      <c r="J49" s="370"/>
      <c r="K49" s="294"/>
      <c r="L49" s="294"/>
    </row>
    <row r="50" spans="2:12" x14ac:dyDescent="0.25">
      <c r="G50" s="369"/>
      <c r="H50" s="369"/>
      <c r="I50" s="370"/>
      <c r="J50" s="370"/>
      <c r="K50" s="294"/>
      <c r="L50" s="294"/>
    </row>
    <row r="51" spans="2:12" x14ac:dyDescent="0.25">
      <c r="K51" s="294"/>
      <c r="L51" s="294"/>
    </row>
    <row r="52" spans="2:12" x14ac:dyDescent="0.25">
      <c r="C52" s="372"/>
      <c r="D52" s="372"/>
      <c r="E52" s="372"/>
      <c r="G52" s="369"/>
      <c r="K52" s="294"/>
      <c r="L52" s="294"/>
    </row>
    <row r="53" spans="2:12" x14ac:dyDescent="0.25">
      <c r="C53" s="372"/>
      <c r="D53" s="372"/>
      <c r="E53" s="372"/>
      <c r="K53" s="294"/>
      <c r="L53" s="294"/>
    </row>
    <row r="54" spans="2:12" x14ac:dyDescent="0.25">
      <c r="C54" s="372"/>
      <c r="D54" s="372"/>
      <c r="E54" s="372"/>
      <c r="K54" s="294"/>
      <c r="L54" s="294"/>
    </row>
    <row r="55" spans="2:12" x14ac:dyDescent="0.25">
      <c r="C55" s="372"/>
      <c r="D55" s="372"/>
      <c r="E55" s="372"/>
      <c r="K55" s="294"/>
      <c r="L55" s="294"/>
    </row>
    <row r="56" spans="2:12" x14ac:dyDescent="0.25">
      <c r="B56" s="294"/>
      <c r="C56" s="372"/>
      <c r="D56" s="372"/>
      <c r="E56" s="372"/>
      <c r="H56" s="294"/>
      <c r="I56" s="294"/>
      <c r="J56" s="294"/>
      <c r="K56" s="294"/>
      <c r="L56" s="294"/>
    </row>
    <row r="57" spans="2:12" x14ac:dyDescent="0.25">
      <c r="B57" s="294"/>
      <c r="C57" s="372"/>
      <c r="D57" s="372"/>
      <c r="E57" s="372"/>
      <c r="G57" s="369"/>
      <c r="H57" s="294"/>
      <c r="I57" s="294"/>
      <c r="J57" s="294"/>
      <c r="K57" s="294"/>
      <c r="L57" s="294"/>
    </row>
    <row r="58" spans="2:12" x14ac:dyDescent="0.25">
      <c r="B58" s="294"/>
      <c r="H58" s="294"/>
      <c r="I58" s="294"/>
      <c r="J58" s="294"/>
      <c r="K58" s="294"/>
      <c r="L58" s="294"/>
    </row>
    <row r="59" spans="2:12" x14ac:dyDescent="0.25">
      <c r="B59" s="294"/>
      <c r="C59" s="373"/>
      <c r="D59" s="373"/>
      <c r="E59" s="373"/>
      <c r="F59" s="374"/>
      <c r="H59" s="294"/>
      <c r="I59" s="294"/>
      <c r="J59" s="294"/>
      <c r="K59" s="294"/>
      <c r="L59" s="294"/>
    </row>
    <row r="60" spans="2:12" x14ac:dyDescent="0.25">
      <c r="B60" s="294"/>
      <c r="C60" s="373"/>
      <c r="D60" s="373"/>
      <c r="E60" s="373"/>
      <c r="F60" s="374"/>
      <c r="H60" s="294"/>
      <c r="I60" s="294"/>
      <c r="J60" s="294"/>
      <c r="K60" s="294"/>
      <c r="L60" s="294"/>
    </row>
    <row r="61" spans="2:12" x14ac:dyDescent="0.25">
      <c r="B61" s="294"/>
      <c r="C61" s="373"/>
      <c r="D61" s="373"/>
      <c r="E61" s="373"/>
      <c r="F61" s="374"/>
      <c r="H61" s="294"/>
      <c r="I61" s="294"/>
      <c r="J61" s="294"/>
      <c r="K61" s="294"/>
      <c r="L61" s="294"/>
    </row>
    <row r="62" spans="2:12" x14ac:dyDescent="0.25">
      <c r="B62" s="294"/>
      <c r="C62" s="373"/>
      <c r="D62" s="373"/>
      <c r="E62" s="373"/>
      <c r="F62" s="374"/>
      <c r="H62" s="294"/>
      <c r="I62" s="294"/>
      <c r="J62" s="294"/>
      <c r="K62" s="294"/>
      <c r="L62" s="294"/>
    </row>
    <row r="63" spans="2:12" x14ac:dyDescent="0.25">
      <c r="B63" s="294"/>
      <c r="C63" s="373"/>
      <c r="D63" s="373"/>
      <c r="E63" s="373"/>
      <c r="F63" s="374"/>
      <c r="H63" s="294"/>
      <c r="I63" s="294"/>
      <c r="J63" s="294"/>
      <c r="K63" s="294"/>
      <c r="L63" s="294"/>
    </row>
    <row r="64" spans="2:12" x14ac:dyDescent="0.25">
      <c r="B64" s="294"/>
      <c r="C64" s="373"/>
      <c r="D64" s="373"/>
      <c r="E64" s="373"/>
      <c r="F64" s="374"/>
      <c r="H64" s="294"/>
      <c r="I64" s="294"/>
      <c r="J64" s="294"/>
      <c r="K64" s="294"/>
      <c r="L64" s="294"/>
    </row>
    <row r="65" spans="2:12" x14ac:dyDescent="0.25">
      <c r="B65" s="294"/>
      <c r="C65" s="374"/>
      <c r="D65" s="374"/>
      <c r="E65" s="374"/>
      <c r="F65" s="374"/>
      <c r="H65" s="294"/>
      <c r="I65" s="294"/>
      <c r="J65" s="294"/>
      <c r="K65" s="294"/>
      <c r="L65" s="294"/>
    </row>
    <row r="66" spans="2:12" x14ac:dyDescent="0.25">
      <c r="B66" s="294"/>
      <c r="C66" s="374"/>
      <c r="D66" s="374"/>
      <c r="E66" s="374"/>
      <c r="F66" s="374"/>
      <c r="H66" s="294"/>
      <c r="I66" s="294"/>
      <c r="J66" s="294"/>
      <c r="K66" s="294"/>
      <c r="L66" s="294"/>
    </row>
    <row r="67" spans="2:12" x14ac:dyDescent="0.25">
      <c r="B67" s="294"/>
      <c r="H67" s="294"/>
      <c r="I67" s="294"/>
      <c r="J67" s="294"/>
      <c r="K67" s="294"/>
      <c r="L67" s="294"/>
    </row>
    <row r="68" spans="2:12" x14ac:dyDescent="0.25">
      <c r="B68" s="294"/>
      <c r="H68" s="294"/>
      <c r="I68" s="294"/>
      <c r="J68" s="294"/>
      <c r="K68" s="294"/>
      <c r="L68" s="294"/>
    </row>
    <row r="69" spans="2:12" x14ac:dyDescent="0.25">
      <c r="B69" s="294"/>
      <c r="H69" s="294"/>
      <c r="I69" s="294"/>
      <c r="J69" s="294"/>
      <c r="K69" s="294"/>
      <c r="L69" s="294"/>
    </row>
    <row r="70" spans="2:12" x14ac:dyDescent="0.25">
      <c r="B70" s="294"/>
      <c r="H70" s="294"/>
      <c r="I70" s="294"/>
      <c r="J70" s="294"/>
      <c r="K70" s="294"/>
      <c r="L70" s="294"/>
    </row>
    <row r="71" spans="2:12" x14ac:dyDescent="0.25">
      <c r="B71" s="294"/>
      <c r="H71" s="294"/>
      <c r="I71" s="294"/>
      <c r="J71" s="294"/>
      <c r="K71" s="294"/>
      <c r="L71" s="294"/>
    </row>
    <row r="72" spans="2:12" ht="12.75" x14ac:dyDescent="0.2">
      <c r="B72" s="294"/>
      <c r="C72" s="294"/>
      <c r="D72" s="294"/>
      <c r="E72" s="294"/>
      <c r="F72" s="294"/>
      <c r="H72" s="294"/>
      <c r="I72" s="294"/>
      <c r="J72" s="294"/>
      <c r="K72" s="294"/>
      <c r="L72" s="294"/>
    </row>
    <row r="73" spans="2:12" ht="12.75" x14ac:dyDescent="0.2">
      <c r="B73" s="294"/>
      <c r="C73" s="294"/>
      <c r="D73" s="294"/>
      <c r="E73" s="294"/>
      <c r="F73" s="294"/>
      <c r="H73" s="294"/>
      <c r="I73" s="294"/>
      <c r="J73" s="294"/>
      <c r="K73" s="294"/>
      <c r="L73" s="294"/>
    </row>
    <row r="74" spans="2:12" ht="12.75" x14ac:dyDescent="0.2">
      <c r="B74" s="294"/>
      <c r="C74" s="294"/>
      <c r="D74" s="294"/>
      <c r="E74" s="294"/>
      <c r="F74" s="294"/>
      <c r="H74" s="294"/>
      <c r="I74" s="294"/>
      <c r="J74" s="294"/>
      <c r="K74" s="294"/>
      <c r="L74" s="294"/>
    </row>
  </sheetData>
  <sheetProtection password="8051" sheet="1" objects="1" scenarios="1"/>
  <mergeCells count="6">
    <mergeCell ref="B2:G2"/>
    <mergeCell ref="B14:G14"/>
    <mergeCell ref="B15:G32"/>
    <mergeCell ref="E5:E6"/>
    <mergeCell ref="G5:G6"/>
    <mergeCell ref="E7:E11"/>
  </mergeCells>
  <phoneticPr fontId="67" type="noConversion"/>
  <dataValidations count="3">
    <dataValidation allowBlank="1" showErrorMessage="1" sqref="C33:D65511 C1:F1 E33:F65541" xr:uid="{00000000-0002-0000-0700-000000000000}"/>
    <dataValidation type="textLength" allowBlank="1" showDropDown="1" showErrorMessage="1" errorTitle="Caracter Inválido!!!" error="Entre com x ou X. Se o quesito não se aplica deixe em branco" sqref="E2:E3" xr:uid="{00000000-0002-0000-0700-000001000000}">
      <formula1>1</formula1>
      <formula2>1500</formula2>
    </dataValidation>
    <dataValidation allowBlank="1" sqref="F2:F3" xr:uid="{00000000-0002-0000-0700-000002000000}"/>
  </dataValidations>
  <pageMargins left="0.51181102362204722" right="0.51181102362204722" top="0.78740157480314965" bottom="0.78740157480314965" header="0.31496062992125984" footer="0.31496062992125984"/>
  <pageSetup paperSize="9" scale="50" orientation="portrait" r:id="rId1"/>
  <colBreaks count="1" manualBreakCount="1">
    <brk id="1" max="2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7"/>
  <dimension ref="B1:M41"/>
  <sheetViews>
    <sheetView showGridLines="0" zoomScale="75" zoomScaleNormal="75" zoomScaleSheetLayoutView="90" workbookViewId="0">
      <selection activeCell="B4" sqref="B4:G14"/>
    </sheetView>
  </sheetViews>
  <sheetFormatPr defaultRowHeight="15" x14ac:dyDescent="0.25"/>
  <cols>
    <col min="1" max="1" width="1.140625" style="294" customWidth="1"/>
    <col min="2" max="2" width="116.5703125" style="291" customWidth="1"/>
    <col min="3" max="4" width="9.140625" style="292"/>
    <col min="5" max="5" width="16.42578125" style="292" customWidth="1"/>
    <col min="6" max="6" width="9.140625" style="293"/>
    <col min="7" max="7" width="14" style="294" customWidth="1"/>
    <col min="8" max="8" width="9.140625" style="357" hidden="1" customWidth="1"/>
    <col min="9" max="9" width="11.7109375" style="358" hidden="1" customWidth="1"/>
    <col min="10" max="11" width="12.140625" style="358" hidden="1" customWidth="1"/>
    <col min="12" max="12" width="13.85546875" style="358" hidden="1" customWidth="1"/>
    <col min="13" max="16384" width="9.140625" style="294"/>
  </cols>
  <sheetData>
    <row r="1" spans="2:13" ht="5.25" customHeight="1" thickBot="1" x14ac:dyDescent="0.3"/>
    <row r="2" spans="2:13" ht="50.1" customHeight="1" thickTop="1" thickBot="1" x14ac:dyDescent="0.25">
      <c r="B2" s="559" t="s">
        <v>263</v>
      </c>
      <c r="C2" s="560"/>
      <c r="D2" s="560"/>
      <c r="E2" s="560"/>
      <c r="F2" s="560"/>
      <c r="G2" s="561"/>
      <c r="M2" s="296"/>
    </row>
    <row r="3" spans="2:13" ht="35.1" customHeight="1" thickTop="1" x14ac:dyDescent="0.2">
      <c r="B3" s="264"/>
      <c r="C3" s="256" t="s">
        <v>84</v>
      </c>
      <c r="D3" s="256" t="s">
        <v>85</v>
      </c>
      <c r="E3" s="257" t="s">
        <v>196</v>
      </c>
      <c r="F3" s="256" t="s">
        <v>173</v>
      </c>
      <c r="G3" s="256" t="s">
        <v>174</v>
      </c>
      <c r="I3" s="338" t="s">
        <v>93</v>
      </c>
      <c r="J3" s="338" t="s">
        <v>94</v>
      </c>
      <c r="K3" s="338" t="s">
        <v>38</v>
      </c>
      <c r="L3" s="338" t="s">
        <v>37</v>
      </c>
    </row>
    <row r="4" spans="2:13" ht="28.5" customHeight="1" x14ac:dyDescent="0.2">
      <c r="B4" s="594" t="s">
        <v>427</v>
      </c>
      <c r="C4" s="531"/>
      <c r="D4" s="531"/>
      <c r="E4" s="531"/>
      <c r="F4" s="531"/>
      <c r="G4" s="595"/>
      <c r="I4" s="310"/>
      <c r="J4" s="310"/>
      <c r="K4" s="310"/>
      <c r="L4" s="310"/>
    </row>
    <row r="5" spans="2:13" ht="30.75" customHeight="1" x14ac:dyDescent="0.2">
      <c r="B5" s="334" t="s">
        <v>264</v>
      </c>
      <c r="C5" s="244"/>
      <c r="D5" s="244"/>
      <c r="E5" s="554" t="s">
        <v>265</v>
      </c>
      <c r="F5" s="375" t="str">
        <f t="shared" ref="F5:F14" si="0">IF(OR(C5="x",C5="X",D5="x",D5="X"),"","X")</f>
        <v>X</v>
      </c>
      <c r="G5" s="361" t="s">
        <v>87</v>
      </c>
      <c r="H5" s="133">
        <f>IF(C5="x",1,IF(C5="X",1,0))</f>
        <v>0</v>
      </c>
      <c r="I5" s="301">
        <f t="shared" ref="I5:I14" si="1">IF($H5=1,1,0)</f>
        <v>0</v>
      </c>
      <c r="J5" s="301">
        <f>IF($H5=3,1,0)</f>
        <v>0</v>
      </c>
      <c r="K5" s="301">
        <f>IF($H5=5,1,0)</f>
        <v>0</v>
      </c>
      <c r="L5" s="301">
        <f>IF(F5="x",1,IF(F5="X",1,0))</f>
        <v>1</v>
      </c>
    </row>
    <row r="6" spans="2:13" ht="28.5" customHeight="1" x14ac:dyDescent="0.2">
      <c r="B6" s="333" t="s">
        <v>266</v>
      </c>
      <c r="C6" s="244"/>
      <c r="D6" s="244"/>
      <c r="E6" s="562"/>
      <c r="F6" s="362" t="str">
        <f t="shared" si="0"/>
        <v>X</v>
      </c>
      <c r="G6" s="325" t="s">
        <v>87</v>
      </c>
      <c r="H6" s="133">
        <f>IF(C6="x",1,IF(C6="X",1,0))</f>
        <v>0</v>
      </c>
      <c r="I6" s="301">
        <f t="shared" si="1"/>
        <v>0</v>
      </c>
      <c r="J6" s="301">
        <f t="shared" ref="J6:J14" si="2">IF($H6=3,1,0)</f>
        <v>0</v>
      </c>
      <c r="K6" s="301">
        <f t="shared" ref="K6:K14" si="3">IF($H6=5,1,0)</f>
        <v>0</v>
      </c>
      <c r="L6" s="301">
        <f>IF(F6="x",1,IF(F6="X",1,0))</f>
        <v>1</v>
      </c>
    </row>
    <row r="7" spans="2:13" ht="48" customHeight="1" x14ac:dyDescent="0.2">
      <c r="B7" s="334" t="s">
        <v>267</v>
      </c>
      <c r="C7" s="244"/>
      <c r="D7" s="244"/>
      <c r="E7" s="562"/>
      <c r="F7" s="362" t="str">
        <f t="shared" si="0"/>
        <v>X</v>
      </c>
      <c r="G7" s="325" t="s">
        <v>87</v>
      </c>
      <c r="H7" s="133">
        <f>IF(C7="x",1,IF(C7="X",1,0))</f>
        <v>0</v>
      </c>
      <c r="I7" s="301">
        <f t="shared" si="1"/>
        <v>0</v>
      </c>
      <c r="J7" s="301">
        <f t="shared" si="2"/>
        <v>0</v>
      </c>
      <c r="K7" s="301">
        <f t="shared" si="3"/>
        <v>0</v>
      </c>
      <c r="L7" s="301">
        <f>IF(F7="x",1,IF(F7="X",1,0))</f>
        <v>1</v>
      </c>
    </row>
    <row r="8" spans="2:13" ht="35.25" customHeight="1" x14ac:dyDescent="0.2">
      <c r="B8" s="424" t="s">
        <v>284</v>
      </c>
      <c r="C8" s="244"/>
      <c r="D8" s="244"/>
      <c r="E8" s="562"/>
      <c r="F8" s="362" t="str">
        <f t="shared" si="0"/>
        <v>X</v>
      </c>
      <c r="G8" s="325" t="s">
        <v>87</v>
      </c>
      <c r="H8" s="133">
        <f>IF(C8="x",1,IF(C8="X",1,0))</f>
        <v>0</v>
      </c>
      <c r="I8" s="301">
        <f t="shared" si="1"/>
        <v>0</v>
      </c>
      <c r="J8" s="301">
        <f t="shared" si="2"/>
        <v>0</v>
      </c>
      <c r="K8" s="301">
        <f t="shared" si="3"/>
        <v>0</v>
      </c>
      <c r="L8" s="301">
        <f>IF(F8="x",1,IF(F8="X",1,0))</f>
        <v>1</v>
      </c>
    </row>
    <row r="9" spans="2:13" ht="43.5" customHeight="1" x14ac:dyDescent="0.2">
      <c r="B9" s="334" t="s">
        <v>268</v>
      </c>
      <c r="C9" s="244"/>
      <c r="D9" s="244"/>
      <c r="E9" s="562"/>
      <c r="F9" s="362" t="str">
        <f t="shared" si="0"/>
        <v>X</v>
      </c>
      <c r="G9" s="325" t="s">
        <v>87</v>
      </c>
      <c r="H9" s="133">
        <f>IF(C9="x",1,IF(C9="X",1,0))</f>
        <v>0</v>
      </c>
      <c r="I9" s="301">
        <f t="shared" si="1"/>
        <v>0</v>
      </c>
      <c r="J9" s="301">
        <f t="shared" si="2"/>
        <v>0</v>
      </c>
      <c r="K9" s="301">
        <f t="shared" si="3"/>
        <v>0</v>
      </c>
      <c r="L9" s="301">
        <f>IF(F9="x",1,IF(F9="X",1,0))</f>
        <v>1</v>
      </c>
    </row>
    <row r="10" spans="2:13" ht="39" customHeight="1" x14ac:dyDescent="0.2">
      <c r="B10" s="334" t="s">
        <v>269</v>
      </c>
      <c r="C10" s="244"/>
      <c r="D10" s="244"/>
      <c r="E10" s="562"/>
      <c r="F10" s="362" t="str">
        <f t="shared" si="0"/>
        <v>X</v>
      </c>
      <c r="G10" s="376" t="s">
        <v>88</v>
      </c>
      <c r="H10" s="133">
        <f>IF(C10="x",3,IF(C10="X",3,0))</f>
        <v>0</v>
      </c>
      <c r="I10" s="301">
        <f t="shared" si="1"/>
        <v>0</v>
      </c>
      <c r="J10" s="301">
        <f t="shared" si="2"/>
        <v>0</v>
      </c>
      <c r="K10" s="301">
        <f t="shared" si="3"/>
        <v>0</v>
      </c>
      <c r="L10" s="301">
        <f>IF(F10="x",3,IF(F10="X",3,0))</f>
        <v>3</v>
      </c>
    </row>
    <row r="11" spans="2:13" ht="42" customHeight="1" x14ac:dyDescent="0.2">
      <c r="B11" s="334" t="s">
        <v>270</v>
      </c>
      <c r="C11" s="244"/>
      <c r="D11" s="244"/>
      <c r="E11" s="562"/>
      <c r="F11" s="362" t="str">
        <f t="shared" si="0"/>
        <v>X</v>
      </c>
      <c r="G11" s="325" t="s">
        <v>87</v>
      </c>
      <c r="H11" s="133">
        <f>IF(C11="x",1,IF(C11="X",1,0))</f>
        <v>0</v>
      </c>
      <c r="I11" s="301">
        <f t="shared" si="1"/>
        <v>0</v>
      </c>
      <c r="J11" s="301">
        <f t="shared" si="2"/>
        <v>0</v>
      </c>
      <c r="K11" s="301">
        <f t="shared" si="3"/>
        <v>0</v>
      </c>
      <c r="L11" s="301">
        <f>IF(F11="x",1,IF(F11="X",1,0))</f>
        <v>1</v>
      </c>
    </row>
    <row r="12" spans="2:13" ht="46.5" customHeight="1" x14ac:dyDescent="0.2">
      <c r="B12" s="334" t="s">
        <v>271</v>
      </c>
      <c r="C12" s="244"/>
      <c r="D12" s="244"/>
      <c r="E12" s="562"/>
      <c r="F12" s="362" t="str">
        <f t="shared" si="0"/>
        <v>X</v>
      </c>
      <c r="G12" s="325" t="s">
        <v>87</v>
      </c>
      <c r="H12" s="133">
        <f>IF(C12="x",1,IF(C12="X",1,0))</f>
        <v>0</v>
      </c>
      <c r="I12" s="301">
        <f t="shared" si="1"/>
        <v>0</v>
      </c>
      <c r="J12" s="301">
        <f t="shared" si="2"/>
        <v>0</v>
      </c>
      <c r="K12" s="301">
        <f t="shared" si="3"/>
        <v>0</v>
      </c>
      <c r="L12" s="301">
        <f>IF(F12="x",1,IF(F12="X",1,0))</f>
        <v>1</v>
      </c>
    </row>
    <row r="13" spans="2:13" ht="35.1" customHeight="1" x14ac:dyDescent="0.2">
      <c r="B13" s="377" t="s">
        <v>272</v>
      </c>
      <c r="C13" s="244"/>
      <c r="D13" s="244"/>
      <c r="E13" s="562"/>
      <c r="F13" s="360" t="str">
        <f t="shared" si="0"/>
        <v>X</v>
      </c>
      <c r="G13" s="361" t="s">
        <v>88</v>
      </c>
      <c r="H13" s="133">
        <f>IF(C13="x",3,IF(C13="X",3,0))</f>
        <v>0</v>
      </c>
      <c r="I13" s="301">
        <f>IF($H13=1,1,0)</f>
        <v>0</v>
      </c>
      <c r="J13" s="301">
        <f>IF($H13=3,1,0)</f>
        <v>0</v>
      </c>
      <c r="K13" s="301">
        <f>IF($H13=5,1,0)</f>
        <v>0</v>
      </c>
      <c r="L13" s="301">
        <f>IF(F13="x",3,IF(F13="X",3,0))</f>
        <v>3</v>
      </c>
    </row>
    <row r="14" spans="2:13" ht="31.5" customHeight="1" x14ac:dyDescent="0.2">
      <c r="B14" s="324" t="s">
        <v>273</v>
      </c>
      <c r="C14" s="244"/>
      <c r="D14" s="244"/>
      <c r="E14" s="555"/>
      <c r="F14" s="362" t="str">
        <f t="shared" si="0"/>
        <v>X</v>
      </c>
      <c r="G14" s="325" t="s">
        <v>87</v>
      </c>
      <c r="H14" s="133">
        <f>IF(C14="x",1,IF(C14="X",1,0))</f>
        <v>0</v>
      </c>
      <c r="I14" s="301">
        <f t="shared" si="1"/>
        <v>0</v>
      </c>
      <c r="J14" s="301">
        <f t="shared" si="2"/>
        <v>0</v>
      </c>
      <c r="K14" s="301">
        <f t="shared" si="3"/>
        <v>0</v>
      </c>
      <c r="L14" s="301">
        <f>IF(F14="x",1,IF(F14="X",1,0))</f>
        <v>1</v>
      </c>
    </row>
    <row r="15" spans="2:13" ht="37.5" customHeight="1" x14ac:dyDescent="0.25">
      <c r="F15" s="292"/>
      <c r="G15" s="293"/>
      <c r="H15" s="301">
        <f>SUM(H5:H14)</f>
        <v>0</v>
      </c>
      <c r="I15" s="301">
        <f>SUM(I5:I14)</f>
        <v>0</v>
      </c>
      <c r="J15" s="301">
        <f>SUM(J5:J14)</f>
        <v>0</v>
      </c>
      <c r="K15" s="301">
        <f>SUM(K5:K14)</f>
        <v>0</v>
      </c>
      <c r="L15" s="301">
        <f>SUM(L5:L14)*RESULTADOS!AE18</f>
        <v>217.7777777777778</v>
      </c>
    </row>
    <row r="16" spans="2:13" ht="37.5" customHeight="1" thickBot="1" x14ac:dyDescent="0.3">
      <c r="F16" s="292"/>
      <c r="G16" s="293"/>
      <c r="I16" s="310"/>
      <c r="J16" s="310"/>
      <c r="K16" s="301"/>
      <c r="L16" s="301"/>
    </row>
    <row r="17" spans="2:12" ht="42" customHeight="1" thickTop="1" thickBot="1" x14ac:dyDescent="0.25">
      <c r="B17" s="556" t="s">
        <v>188</v>
      </c>
      <c r="C17" s="557"/>
      <c r="D17" s="557"/>
      <c r="E17" s="557"/>
      <c r="F17" s="557"/>
      <c r="G17" s="558"/>
      <c r="I17" s="310"/>
      <c r="J17" s="310"/>
      <c r="K17" s="310"/>
      <c r="L17" s="310"/>
    </row>
    <row r="18" spans="2:12" ht="35.1" customHeight="1" thickTop="1" x14ac:dyDescent="0.2">
      <c r="B18" s="546"/>
      <c r="C18" s="547"/>
      <c r="D18" s="547"/>
      <c r="E18" s="547"/>
      <c r="F18" s="547"/>
      <c r="G18" s="548"/>
      <c r="I18" s="310"/>
      <c r="J18" s="310"/>
      <c r="K18" s="310"/>
      <c r="L18" s="310"/>
    </row>
    <row r="19" spans="2:12" ht="35.25" customHeight="1" x14ac:dyDescent="0.2">
      <c r="B19" s="549"/>
      <c r="C19" s="538"/>
      <c r="D19" s="538"/>
      <c r="E19" s="538"/>
      <c r="F19" s="538"/>
      <c r="G19" s="550"/>
      <c r="I19" s="310"/>
      <c r="J19" s="310"/>
      <c r="K19" s="310"/>
      <c r="L19" s="310"/>
    </row>
    <row r="20" spans="2:12" ht="28.5" customHeight="1" x14ac:dyDescent="0.2">
      <c r="B20" s="549"/>
      <c r="C20" s="538"/>
      <c r="D20" s="538"/>
      <c r="E20" s="538"/>
      <c r="F20" s="538"/>
      <c r="G20" s="550"/>
      <c r="I20" s="310"/>
      <c r="J20" s="310"/>
      <c r="K20" s="310"/>
      <c r="L20" s="310"/>
    </row>
    <row r="21" spans="2:12" ht="30" customHeight="1" x14ac:dyDescent="0.2">
      <c r="B21" s="549"/>
      <c r="C21" s="538"/>
      <c r="D21" s="538"/>
      <c r="E21" s="538"/>
      <c r="F21" s="538"/>
      <c r="G21" s="550"/>
      <c r="I21" s="310"/>
      <c r="J21" s="310"/>
      <c r="K21" s="310"/>
      <c r="L21" s="310"/>
    </row>
    <row r="22" spans="2:12" ht="59.25" customHeight="1" x14ac:dyDescent="0.2">
      <c r="B22" s="549"/>
      <c r="C22" s="538"/>
      <c r="D22" s="538"/>
      <c r="E22" s="538"/>
      <c r="F22" s="538"/>
      <c r="G22" s="550"/>
      <c r="I22" s="310"/>
      <c r="J22" s="310"/>
      <c r="K22" s="310"/>
      <c r="L22" s="310"/>
    </row>
    <row r="23" spans="2:12" ht="57" customHeight="1" x14ac:dyDescent="0.2">
      <c r="B23" s="549"/>
      <c r="C23" s="538"/>
      <c r="D23" s="538"/>
      <c r="E23" s="538"/>
      <c r="F23" s="538"/>
      <c r="G23" s="550"/>
      <c r="I23" s="310"/>
      <c r="J23" s="310"/>
      <c r="K23" s="310"/>
      <c r="L23" s="310"/>
    </row>
    <row r="24" spans="2:12" ht="33" customHeight="1" x14ac:dyDescent="0.2">
      <c r="B24" s="549"/>
      <c r="C24" s="538"/>
      <c r="D24" s="538"/>
      <c r="E24" s="538"/>
      <c r="F24" s="538"/>
      <c r="G24" s="550"/>
      <c r="I24" s="310"/>
      <c r="J24" s="310"/>
      <c r="K24" s="310"/>
      <c r="L24" s="310"/>
    </row>
    <row r="25" spans="2:12" ht="44.25" customHeight="1" x14ac:dyDescent="0.2">
      <c r="B25" s="549"/>
      <c r="C25" s="538"/>
      <c r="D25" s="538"/>
      <c r="E25" s="538"/>
      <c r="F25" s="538"/>
      <c r="G25" s="550"/>
      <c r="I25" s="310"/>
      <c r="J25" s="310"/>
      <c r="K25" s="310"/>
      <c r="L25" s="310"/>
    </row>
    <row r="26" spans="2:12" ht="33" customHeight="1" x14ac:dyDescent="0.2">
      <c r="B26" s="549"/>
      <c r="C26" s="538"/>
      <c r="D26" s="538"/>
      <c r="E26" s="538"/>
      <c r="F26" s="538"/>
      <c r="G26" s="550"/>
      <c r="I26" s="310"/>
      <c r="J26" s="310"/>
      <c r="K26" s="310"/>
      <c r="L26" s="310"/>
    </row>
    <row r="27" spans="2:12" ht="45" customHeight="1" x14ac:dyDescent="0.2">
      <c r="B27" s="549"/>
      <c r="C27" s="538"/>
      <c r="D27" s="538"/>
      <c r="E27" s="538"/>
      <c r="F27" s="538"/>
      <c r="G27" s="550"/>
      <c r="I27" s="310"/>
      <c r="J27" s="310"/>
      <c r="K27" s="310"/>
      <c r="L27" s="310"/>
    </row>
    <row r="28" spans="2:12" ht="63" customHeight="1" x14ac:dyDescent="0.2">
      <c r="B28" s="549"/>
      <c r="C28" s="538"/>
      <c r="D28" s="538"/>
      <c r="E28" s="538"/>
      <c r="F28" s="538"/>
      <c r="G28" s="550"/>
      <c r="I28" s="310"/>
      <c r="J28" s="310"/>
      <c r="K28" s="310"/>
      <c r="L28" s="310"/>
    </row>
    <row r="29" spans="2:12" ht="49.5" customHeight="1" x14ac:dyDescent="0.2">
      <c r="B29" s="549"/>
      <c r="C29" s="538"/>
      <c r="D29" s="538"/>
      <c r="E29" s="538"/>
      <c r="F29" s="538"/>
      <c r="G29" s="550"/>
      <c r="I29" s="310"/>
      <c r="J29" s="310"/>
      <c r="K29" s="310"/>
      <c r="L29" s="310"/>
    </row>
    <row r="30" spans="2:12" ht="35.25" customHeight="1" x14ac:dyDescent="0.2">
      <c r="B30" s="549"/>
      <c r="C30" s="538"/>
      <c r="D30" s="538"/>
      <c r="E30" s="538"/>
      <c r="F30" s="538"/>
      <c r="G30" s="550"/>
      <c r="I30" s="310"/>
      <c r="J30" s="310"/>
      <c r="K30" s="310"/>
      <c r="L30" s="310"/>
    </row>
    <row r="31" spans="2:12" ht="43.5" customHeight="1" x14ac:dyDescent="0.2">
      <c r="B31" s="549"/>
      <c r="C31" s="538"/>
      <c r="D31" s="538"/>
      <c r="E31" s="538"/>
      <c r="F31" s="538"/>
      <c r="G31" s="550"/>
      <c r="I31" s="310"/>
      <c r="J31" s="310"/>
      <c r="K31" s="310"/>
      <c r="L31" s="310"/>
    </row>
    <row r="32" spans="2:12" ht="38.25" customHeight="1" x14ac:dyDescent="0.2">
      <c r="B32" s="549"/>
      <c r="C32" s="538"/>
      <c r="D32" s="538"/>
      <c r="E32" s="538"/>
      <c r="F32" s="538"/>
      <c r="G32" s="550"/>
      <c r="I32" s="310"/>
      <c r="J32" s="310"/>
      <c r="K32" s="310"/>
      <c r="L32" s="310"/>
    </row>
    <row r="33" spans="2:12" ht="34.5" customHeight="1" x14ac:dyDescent="0.2">
      <c r="B33" s="549"/>
      <c r="C33" s="538"/>
      <c r="D33" s="538"/>
      <c r="E33" s="538"/>
      <c r="F33" s="538"/>
      <c r="G33" s="550"/>
      <c r="I33" s="310"/>
      <c r="J33" s="310"/>
      <c r="K33" s="310"/>
      <c r="L33" s="310"/>
    </row>
    <row r="34" spans="2:12" ht="32.25" customHeight="1" x14ac:dyDescent="0.2">
      <c r="B34" s="549"/>
      <c r="C34" s="538"/>
      <c r="D34" s="538"/>
      <c r="E34" s="538"/>
      <c r="F34" s="538"/>
      <c r="G34" s="550"/>
      <c r="I34" s="310"/>
      <c r="J34" s="310"/>
      <c r="K34" s="310"/>
      <c r="L34" s="310"/>
    </row>
    <row r="35" spans="2:12" ht="47.25" customHeight="1" thickBot="1" x14ac:dyDescent="0.25">
      <c r="B35" s="551"/>
      <c r="C35" s="552"/>
      <c r="D35" s="552"/>
      <c r="E35" s="552"/>
      <c r="F35" s="552"/>
      <c r="G35" s="553"/>
      <c r="I35" s="310"/>
      <c r="J35" s="310"/>
      <c r="K35" s="310"/>
      <c r="L35" s="310"/>
    </row>
    <row r="36" spans="2:12" ht="15.75" thickTop="1" x14ac:dyDescent="0.25">
      <c r="B36" s="294"/>
      <c r="H36" s="294"/>
      <c r="I36" s="294"/>
      <c r="J36" s="294"/>
      <c r="K36" s="294"/>
      <c r="L36" s="294"/>
    </row>
    <row r="37" spans="2:12" x14ac:dyDescent="0.25">
      <c r="B37" s="294"/>
      <c r="H37" s="294"/>
      <c r="I37" s="294"/>
      <c r="J37" s="294"/>
      <c r="K37" s="294"/>
      <c r="L37" s="294"/>
    </row>
    <row r="38" spans="2:12" x14ac:dyDescent="0.25">
      <c r="B38" s="294"/>
      <c r="H38" s="294"/>
      <c r="I38" s="294"/>
      <c r="J38" s="294"/>
      <c r="K38" s="294"/>
      <c r="L38" s="294"/>
    </row>
    <row r="39" spans="2:12" ht="12.75" x14ac:dyDescent="0.2">
      <c r="B39" s="294"/>
      <c r="C39" s="294"/>
      <c r="D39" s="294"/>
      <c r="E39" s="294"/>
      <c r="F39" s="294"/>
      <c r="H39" s="294"/>
      <c r="I39" s="294"/>
      <c r="J39" s="294"/>
      <c r="K39" s="294"/>
      <c r="L39" s="294"/>
    </row>
    <row r="40" spans="2:12" ht="12.75" x14ac:dyDescent="0.2">
      <c r="B40" s="294"/>
      <c r="C40" s="294"/>
      <c r="D40" s="294"/>
      <c r="E40" s="294"/>
      <c r="F40" s="294"/>
      <c r="H40" s="294"/>
      <c r="I40" s="294"/>
      <c r="J40" s="294"/>
      <c r="K40" s="294"/>
      <c r="L40" s="294"/>
    </row>
    <row r="41" spans="2:12" ht="12.75" x14ac:dyDescent="0.2">
      <c r="B41" s="294"/>
      <c r="C41" s="294"/>
      <c r="D41" s="294"/>
      <c r="E41" s="294"/>
      <c r="F41" s="294"/>
      <c r="H41" s="294"/>
      <c r="I41" s="294"/>
      <c r="J41" s="294"/>
      <c r="K41" s="294"/>
      <c r="L41" s="294"/>
    </row>
  </sheetData>
  <sheetProtection password="8051" sheet="1" objects="1" scenarios="1"/>
  <mergeCells count="5">
    <mergeCell ref="B17:G17"/>
    <mergeCell ref="B18:G35"/>
    <mergeCell ref="B2:G2"/>
    <mergeCell ref="B4:G4"/>
    <mergeCell ref="E5:E14"/>
  </mergeCells>
  <phoneticPr fontId="0" type="noConversion"/>
  <conditionalFormatting sqref="D22">
    <cfRule type="cellIs" dxfId="3" priority="18" stopIfTrue="1" operator="between">
      <formula>$K$16</formula>
      <formula>$L$16</formula>
    </cfRule>
  </conditionalFormatting>
  <dataValidations count="3">
    <dataValidation allowBlank="1" showErrorMessage="1" sqref="C1:F1 E36:F65536 C36:D65478" xr:uid="{00000000-0002-0000-0800-000000000000}"/>
    <dataValidation type="textLength" allowBlank="1" showDropDown="1" showErrorMessage="1" errorTitle="Caracter Inválido!!!" error="Entre com x ou X. Se o quesito não se aplica deixe em branco" sqref="E2:E3" xr:uid="{00000000-0002-0000-0800-000001000000}">
      <formula1>1</formula1>
      <formula2>1500</formula2>
    </dataValidation>
    <dataValidation allowBlank="1" sqref="F2:F3" xr:uid="{00000000-0002-0000-0800-000002000000}"/>
  </dataValidations>
  <pageMargins left="0.78740157480314965" right="0.78740157480314965" top="0.98425196850393704" bottom="0.98425196850393704" header="0.51181102362204722" footer="0.51181102362204722"/>
  <pageSetup paperSize="9" scale="45" orientation="portrait" r:id="rId1"/>
  <headerFooter alignWithMargins="0"/>
  <colBreaks count="1" manualBreakCount="1">
    <brk id="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3</vt:i4>
      </vt:variant>
    </vt:vector>
  </HeadingPairs>
  <TitlesOfParts>
    <vt:vector size="13" baseType="lpstr">
      <vt:lpstr>IDENTIFICAÇÃO</vt:lpstr>
      <vt:lpstr>Módulo 1</vt:lpstr>
      <vt:lpstr>Módulo 2</vt:lpstr>
      <vt:lpstr>Módulo 3</vt:lpstr>
      <vt:lpstr>Módulo 4</vt:lpstr>
      <vt:lpstr>Módulo 5</vt:lpstr>
      <vt:lpstr>Módulo 6</vt:lpstr>
      <vt:lpstr>Módulo 7</vt:lpstr>
      <vt:lpstr>Módulo 8</vt:lpstr>
      <vt:lpstr>RESULTADOS</vt:lpstr>
      <vt:lpstr>'Módulo 4'!Area_de_impressao</vt:lpstr>
      <vt:lpstr>'Módulo 5'!Area_de_impressao</vt:lpstr>
      <vt:lpstr>'Módulo 6'!Area_de_impressao</vt:lpstr>
    </vt:vector>
  </TitlesOfParts>
  <Company>Anvisa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agildo.filho</dc:creator>
  <cp:lastModifiedBy>Juliana Ruas de Menezes Rodrigues</cp:lastModifiedBy>
  <cp:lastPrinted>2016-06-14T17:54:24Z</cp:lastPrinted>
  <dcterms:created xsi:type="dcterms:W3CDTF">2007-07-23T11:35:41Z</dcterms:created>
  <dcterms:modified xsi:type="dcterms:W3CDTF">2018-08-08T18:59:24Z</dcterms:modified>
</cp:coreProperties>
</file>